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31.12.2016" sheetId="3" r:id="rId1"/>
  </sheets>
  <definedNames>
    <definedName name="_xlnm.Print_Area" localSheetId="0">'31.12.2016'!$A$1:$L$15</definedName>
  </definedNames>
  <calcPr calcId="162913"/>
</workbook>
</file>

<file path=xl/calcChain.xml><?xml version="1.0" encoding="utf-8"?>
<calcChain xmlns="http://schemas.openxmlformats.org/spreadsheetml/2006/main">
  <c r="K8" i="3" l="1"/>
  <c r="J12" i="3" l="1"/>
  <c r="J11" i="3"/>
  <c r="J9" i="3"/>
  <c r="J8" i="3"/>
  <c r="G12" i="3"/>
  <c r="I12" i="3" s="1"/>
  <c r="G11" i="3"/>
  <c r="I11" i="3" s="1"/>
  <c r="G10" i="3"/>
  <c r="I10" i="3" s="1"/>
  <c r="G9" i="3"/>
  <c r="I9" i="3" s="1"/>
  <c r="G8" i="3"/>
  <c r="I8" i="3" s="1"/>
  <c r="E13" i="3"/>
  <c r="K12" i="3" l="1"/>
  <c r="L13" i="3" l="1"/>
  <c r="J13" i="3"/>
  <c r="K13" i="3" s="1"/>
  <c r="I13" i="3"/>
  <c r="H12" i="3"/>
  <c r="K11" i="3"/>
  <c r="H11" i="3"/>
  <c r="K10" i="3"/>
  <c r="H10" i="3"/>
  <c r="K9" i="3"/>
  <c r="H9" i="3"/>
  <c r="H8" i="3"/>
  <c r="G13" i="3" l="1"/>
  <c r="H13" i="3" s="1"/>
</calcChain>
</file>

<file path=xl/comments1.xml><?xml version="1.0" encoding="utf-8"?>
<comments xmlns="http://schemas.openxmlformats.org/spreadsheetml/2006/main">
  <authors>
    <author>Author</author>
  </authors>
  <commentList>
    <comment ref="J7" authorId="0" shapeId="0">
      <text>
        <r>
          <rPr>
            <sz val="9"/>
            <color indexed="81"/>
            <rFont val="Tahoma"/>
            <family val="2"/>
            <charset val="204"/>
          </rPr>
          <t xml:space="preserve">Информацията включва:
- за получени, но необработени все още ИП - размер на поисканите от бенеф. разходи
- за верифицирани ИП - размер на верифицираните разходи
</t>
        </r>
      </text>
    </comment>
  </commentList>
</comments>
</file>

<file path=xl/sharedStrings.xml><?xml version="1.0" encoding="utf-8"?>
<sst xmlns="http://schemas.openxmlformats.org/spreadsheetml/2006/main" count="37" uniqueCount="25">
  <si>
    <t>Приоритетна ос</t>
  </si>
  <si>
    <t>Фонд</t>
  </si>
  <si>
    <t>Брой на избраните операции</t>
  </si>
  <si>
    <t>АДМИНИСТРАТИВНО ОБСЛУЖВАНЕ И Е-УПРАВЛЕНИЕ</t>
  </si>
  <si>
    <t>ЕФЕКТИВНО И ПРОФЕСИОНАЛНО УПРАВЛЕНИЕ В ПАРТНЬОРСТВО С ГРАЖДАНСКОТО ОБЩЕСТВО И БИЗНЕСА</t>
  </si>
  <si>
    <t>ПРОЗРАЧНА И ЕФЕКТИВНА СЪДЕБНА СИСТЕМА</t>
  </si>
  <si>
    <t>ТЕХНИЧЕСКА ПОМОЩ ЗА УПРАВЛЕНИЕТО НА ЕСИФ</t>
  </si>
  <si>
    <t>ТЕХНИЧЕСКА ПОМОЩ</t>
  </si>
  <si>
    <t>ЕСФ</t>
  </si>
  <si>
    <t>По-слабо развити региони</t>
  </si>
  <si>
    <t>Публични</t>
  </si>
  <si>
    <t>ВСИЧКО</t>
  </si>
  <si>
    <t>*В колона 5 е включен и резерв за изпълнение съгласно терминологията в ОПДУ, стр. 120 ("обща стойност на финансирането")</t>
  </si>
  <si>
    <t>**В колона 10 не са включени аванси на стойност 2 851 413,03 Евро</t>
  </si>
  <si>
    <t>Основа за изчисляване на подкрепата от Съюза (Общ размер на допустимите разходи или публичните допустими разходи)</t>
  </si>
  <si>
    <t>Ставка на съфинансиране  (в процентно изражение)</t>
  </si>
  <si>
    <t>Обща стойност на финансирането (в евро)*</t>
  </si>
  <si>
    <t>Общ размер на допустимите разходи за операциите, декларирани от бенефициерите пред управляващия орган**</t>
  </si>
  <si>
    <t xml:space="preserve">Таблица 6: </t>
  </si>
  <si>
    <t>Финансова информация на ниво приоритетна ос и програма</t>
  </si>
  <si>
    <t>Категория на региона</t>
  </si>
  <si>
    <t>Дял от общия размер на отпуснатите средства, покрит с избраните операции (в процентно изражение)
[колона 7/колона 5*100]</t>
  </si>
  <si>
    <t>Допустими публични разходи за операциите, избрани за подкрепа 
(в евро)</t>
  </si>
  <si>
    <t>Общ размер на допустимите разходи за операциите, избрани за подкрепа 
(в евро)</t>
  </si>
  <si>
    <t>Дял от общия размер на отпуснатите средства, покрит с допустимите разходи, декларирани от бенефициентите (в процентно изражение)
[колона 10/колона 5*100]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</si>
</sst>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6">
    <xf numFmtId="0" fontId="0" fillId="0" borderId="0" xfId="0"/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/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9" fontId="3" fillId="0" borderId="4" xfId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" xfId="0" applyFont="1" applyBorder="1"/>
    <xf numFmtId="0" fontId="1" fillId="0" borderId="2" xfId="0" applyFont="1" applyFill="1" applyBorder="1"/>
    <xf numFmtId="10" fontId="1" fillId="0" borderId="2" xfId="0" applyNumberFormat="1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3" fillId="0" borderId="0" xfId="0" applyFont="1" applyFill="1"/>
    <xf numFmtId="2" fontId="3" fillId="0" borderId="4" xfId="0" applyNumberFormat="1" applyFont="1" applyBorder="1" applyAlignment="1">
      <alignment horizontal="center" vertical="center" wrapText="1"/>
    </xf>
    <xf numFmtId="2" fontId="3" fillId="0" borderId="6" xfId="0" applyNumberFormat="1" applyFont="1" applyBorder="1" applyAlignment="1">
      <alignment horizontal="center" vertical="center" wrapText="1"/>
    </xf>
    <xf numFmtId="2" fontId="3" fillId="0" borderId="11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10" fontId="3" fillId="0" borderId="4" xfId="0" applyNumberFormat="1" applyFont="1" applyBorder="1" applyAlignment="1">
      <alignment horizontal="center" vertical="center" wrapText="1"/>
    </xf>
    <xf numFmtId="10" fontId="3" fillId="0" borderId="6" xfId="0" applyNumberFormat="1" applyFont="1" applyBorder="1" applyAlignment="1">
      <alignment horizontal="center" vertical="center" wrapText="1"/>
    </xf>
    <xf numFmtId="10" fontId="3" fillId="0" borderId="11" xfId="0" applyNumberFormat="1" applyFont="1" applyBorder="1" applyAlignment="1">
      <alignment horizontal="center" vertical="center" wrapText="1"/>
    </xf>
    <xf numFmtId="4" fontId="1" fillId="0" borderId="2" xfId="0" applyNumberFormat="1" applyFont="1" applyBorder="1"/>
    <xf numFmtId="4" fontId="3" fillId="0" borderId="4" xfId="0" applyNumberFormat="1" applyFont="1" applyBorder="1" applyAlignment="1">
      <alignment horizontal="right" vertical="center" wrapText="1"/>
    </xf>
    <xf numFmtId="4" fontId="3" fillId="0" borderId="6" xfId="0" applyNumberFormat="1" applyFont="1" applyBorder="1" applyAlignment="1">
      <alignment horizontal="right" vertical="center" wrapText="1"/>
    </xf>
    <xf numFmtId="4" fontId="3" fillId="0" borderId="11" xfId="0" applyNumberFormat="1" applyFont="1" applyBorder="1" applyAlignment="1">
      <alignment horizontal="right" vertical="center" wrapText="1"/>
    </xf>
    <xf numFmtId="4" fontId="3" fillId="0" borderId="15" xfId="0" applyNumberFormat="1" applyFont="1" applyFill="1" applyBorder="1" applyAlignment="1">
      <alignment horizontal="right" vertical="center" wrapText="1"/>
    </xf>
    <xf numFmtId="4" fontId="3" fillId="0" borderId="16" xfId="0" applyNumberFormat="1" applyFont="1" applyFill="1" applyBorder="1" applyAlignment="1">
      <alignment horizontal="right" vertical="center" wrapText="1"/>
    </xf>
    <xf numFmtId="4" fontId="3" fillId="0" borderId="17" xfId="0" applyNumberFormat="1" applyFont="1" applyBorder="1" applyAlignment="1">
      <alignment horizontal="right" vertical="center" wrapText="1"/>
    </xf>
    <xf numFmtId="4" fontId="3" fillId="0" borderId="6" xfId="0" applyNumberFormat="1" applyFont="1" applyFill="1" applyBorder="1" applyAlignment="1">
      <alignment horizontal="right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M16"/>
  <sheetViews>
    <sheetView tabSelected="1" zoomScale="85" zoomScaleNormal="85" workbookViewId="0">
      <selection activeCell="I8" sqref="I8:J12"/>
    </sheetView>
  </sheetViews>
  <sheetFormatPr defaultRowHeight="15.75" x14ac:dyDescent="0.25"/>
  <cols>
    <col min="1" max="1" width="28.7109375" style="12" customWidth="1"/>
    <col min="2" max="2" width="7.5703125" style="12" customWidth="1"/>
    <col min="3" max="3" width="14" style="12" customWidth="1"/>
    <col min="4" max="4" width="17.7109375" style="12" customWidth="1"/>
    <col min="5" max="5" width="17.140625" style="12" customWidth="1"/>
    <col min="6" max="6" width="13.85546875" style="28" customWidth="1"/>
    <col min="7" max="7" width="16.28515625" style="28" customWidth="1"/>
    <col min="8" max="8" width="21.5703125" style="28" customWidth="1"/>
    <col min="9" max="9" width="15.5703125" style="28" customWidth="1"/>
    <col min="10" max="10" width="23.140625" style="28" customWidth="1"/>
    <col min="11" max="11" width="28" style="28" customWidth="1"/>
    <col min="12" max="12" width="11.42578125" style="28" bestFit="1" customWidth="1"/>
    <col min="13" max="13" width="9.140625" style="28"/>
    <col min="14" max="16384" width="9.140625" style="12"/>
  </cols>
  <sheetData>
    <row r="2" spans="1:13" x14ac:dyDescent="0.25">
      <c r="A2" s="32" t="s">
        <v>18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12"/>
    </row>
    <row r="3" spans="1:13" x14ac:dyDescent="0.25">
      <c r="A3" s="33" t="s">
        <v>19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12"/>
    </row>
    <row r="4" spans="1:13" x14ac:dyDescent="0.25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2"/>
    </row>
    <row r="5" spans="1:13" ht="16.5" thickBot="1" x14ac:dyDescent="0.3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12"/>
    </row>
    <row r="6" spans="1:13" ht="16.5" thickBot="1" x14ac:dyDescent="0.3">
      <c r="A6" s="5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  <c r="G6" s="6">
        <v>7</v>
      </c>
      <c r="H6" s="6">
        <v>8</v>
      </c>
      <c r="I6" s="6">
        <v>9</v>
      </c>
      <c r="J6" s="6">
        <v>10</v>
      </c>
      <c r="K6" s="6">
        <v>11</v>
      </c>
      <c r="L6" s="7">
        <v>12</v>
      </c>
      <c r="M6" s="12"/>
    </row>
    <row r="7" spans="1:13" ht="158.25" thickBot="1" x14ac:dyDescent="0.3">
      <c r="A7" s="1" t="s">
        <v>0</v>
      </c>
      <c r="B7" s="2" t="s">
        <v>1</v>
      </c>
      <c r="C7" s="2" t="s">
        <v>20</v>
      </c>
      <c r="D7" s="13" t="s">
        <v>14</v>
      </c>
      <c r="E7" s="2" t="s">
        <v>16</v>
      </c>
      <c r="F7" s="14" t="s">
        <v>15</v>
      </c>
      <c r="G7" s="3" t="s">
        <v>23</v>
      </c>
      <c r="H7" s="3" t="s">
        <v>21</v>
      </c>
      <c r="I7" s="3" t="s">
        <v>22</v>
      </c>
      <c r="J7" s="3" t="s">
        <v>17</v>
      </c>
      <c r="K7" s="3" t="s">
        <v>24</v>
      </c>
      <c r="L7" s="4" t="s">
        <v>2</v>
      </c>
      <c r="M7" s="12"/>
    </row>
    <row r="8" spans="1:13" ht="51" customHeight="1" x14ac:dyDescent="0.25">
      <c r="A8" s="16" t="s">
        <v>3</v>
      </c>
      <c r="B8" s="17" t="s">
        <v>8</v>
      </c>
      <c r="C8" s="17" t="s">
        <v>9</v>
      </c>
      <c r="D8" s="17" t="s">
        <v>10</v>
      </c>
      <c r="E8" s="39">
        <v>138970124</v>
      </c>
      <c r="F8" s="18">
        <v>0.85</v>
      </c>
      <c r="G8" s="42">
        <f>ROUND((2025140+4974860+12261266+809774)/1.9558,2)</f>
        <v>10262317.210000001</v>
      </c>
      <c r="H8" s="35">
        <f t="shared" ref="H8:H12" si="0">+G8/E8</f>
        <v>7.3845492215290826E-2</v>
      </c>
      <c r="I8" s="42">
        <f>+G8</f>
        <v>10262317.210000001</v>
      </c>
      <c r="J8" s="45">
        <f>ROUND((55315.17+1184850)/1.9558,2)</f>
        <v>634096.11</v>
      </c>
      <c r="K8" s="29">
        <f>+J8/E8</f>
        <v>4.5628232295453659E-3</v>
      </c>
      <c r="L8" s="9">
        <v>4</v>
      </c>
      <c r="M8" s="12"/>
    </row>
    <row r="9" spans="1:13" ht="94.5" customHeight="1" x14ac:dyDescent="0.25">
      <c r="A9" s="19" t="s">
        <v>4</v>
      </c>
      <c r="B9" s="20" t="s">
        <v>8</v>
      </c>
      <c r="C9" s="20" t="s">
        <v>9</v>
      </c>
      <c r="D9" s="20" t="s">
        <v>10</v>
      </c>
      <c r="E9" s="40">
        <v>76361177</v>
      </c>
      <c r="F9" s="18">
        <v>0.85</v>
      </c>
      <c r="G9" s="43">
        <f>ROUND((750979.48+824120.6+824483.94+1261755+2822918.97+4610921.68+40121+1426048+3911055+3450059.08+5716017.58)/1.9558,2)</f>
        <v>13108947.91</v>
      </c>
      <c r="H9" s="36">
        <f t="shared" si="0"/>
        <v>0.17167032286576725</v>
      </c>
      <c r="I9" s="43">
        <f>+G9</f>
        <v>13108947.91</v>
      </c>
      <c r="J9" s="45">
        <f>ROUND((30313.64+31528.82)/1.9558,2)</f>
        <v>31620.03</v>
      </c>
      <c r="K9" s="30">
        <f t="shared" ref="K9:K13" si="1">+J9/E9</f>
        <v>4.1408515743543341E-4</v>
      </c>
      <c r="L9" s="10">
        <v>10</v>
      </c>
      <c r="M9" s="12"/>
    </row>
    <row r="10" spans="1:13" ht="49.5" customHeight="1" x14ac:dyDescent="0.25">
      <c r="A10" s="19" t="s">
        <v>5</v>
      </c>
      <c r="B10" s="20" t="s">
        <v>8</v>
      </c>
      <c r="C10" s="20" t="s">
        <v>9</v>
      </c>
      <c r="D10" s="20" t="s">
        <v>10</v>
      </c>
      <c r="E10" s="40">
        <v>35524118</v>
      </c>
      <c r="F10" s="18">
        <v>0.85</v>
      </c>
      <c r="G10" s="43">
        <f>ROUND((938233.3+6008800+868859.07+1880000+2938133.02)/1.9558,2)</f>
        <v>6459773.6900000004</v>
      </c>
      <c r="H10" s="36">
        <f t="shared" si="0"/>
        <v>0.18184191624405707</v>
      </c>
      <c r="I10" s="43">
        <f>+G10</f>
        <v>6459773.6900000004</v>
      </c>
      <c r="J10" s="45">
        <v>0</v>
      </c>
      <c r="K10" s="30">
        <f t="shared" si="1"/>
        <v>0</v>
      </c>
      <c r="L10" s="10">
        <v>5</v>
      </c>
      <c r="M10" s="12"/>
    </row>
    <row r="11" spans="1:13" ht="47.25" x14ac:dyDescent="0.25">
      <c r="A11" s="19" t="s">
        <v>6</v>
      </c>
      <c r="B11" s="20" t="s">
        <v>8</v>
      </c>
      <c r="C11" s="20" t="s">
        <v>9</v>
      </c>
      <c r="D11" s="20" t="s">
        <v>10</v>
      </c>
      <c r="E11" s="40">
        <v>72894186</v>
      </c>
      <c r="F11" s="18">
        <v>0.85</v>
      </c>
      <c r="G11" s="40">
        <f>ROUND((9923656.15+9200000+5500000+12150000+2953083.84+3456486+2855468+1745724.94+1368574+1048267.22+858881.11)/1.9558,2)</f>
        <v>26107036.129999999</v>
      </c>
      <c r="H11" s="36">
        <f t="shared" si="0"/>
        <v>0.35814977246607843</v>
      </c>
      <c r="I11" s="40">
        <f>+G11</f>
        <v>26107036.129999999</v>
      </c>
      <c r="J11" s="45">
        <f>ROUND((4162530.97+900470.26)/1.9558,2)</f>
        <v>2588711.13</v>
      </c>
      <c r="K11" s="30">
        <f t="shared" si="1"/>
        <v>3.5513273033874061E-2</v>
      </c>
      <c r="L11" s="10">
        <v>37</v>
      </c>
      <c r="M11" s="12"/>
    </row>
    <row r="12" spans="1:13" ht="48" thickBot="1" x14ac:dyDescent="0.3">
      <c r="A12" s="21" t="s">
        <v>7</v>
      </c>
      <c r="B12" s="22" t="s">
        <v>8</v>
      </c>
      <c r="C12" s="22" t="s">
        <v>9</v>
      </c>
      <c r="D12" s="22" t="s">
        <v>10</v>
      </c>
      <c r="E12" s="41">
        <v>12170000</v>
      </c>
      <c r="F12" s="18">
        <v>0.85</v>
      </c>
      <c r="G12" s="44">
        <f>ROUND(14947500/1.9558,2)</f>
        <v>7642652.6200000001</v>
      </c>
      <c r="H12" s="37">
        <f t="shared" si="0"/>
        <v>0.62799117666392767</v>
      </c>
      <c r="I12" s="44">
        <f>+G12</f>
        <v>7642652.6200000001</v>
      </c>
      <c r="J12" s="45">
        <f>ROUND((1278029.7)/1.9558,2)</f>
        <v>653456.23</v>
      </c>
      <c r="K12" s="31">
        <f>+J12/E12</f>
        <v>5.3694020542317172E-2</v>
      </c>
      <c r="L12" s="11">
        <v>2</v>
      </c>
      <c r="M12" s="12"/>
    </row>
    <row r="13" spans="1:13" ht="16.5" thickBot="1" x14ac:dyDescent="0.3">
      <c r="A13" s="23" t="s">
        <v>11</v>
      </c>
      <c r="B13" s="24"/>
      <c r="C13" s="24"/>
      <c r="D13" s="24"/>
      <c r="E13" s="38">
        <f>SUM(E8:E12)</f>
        <v>335919605</v>
      </c>
      <c r="F13" s="25"/>
      <c r="G13" s="38">
        <f>SUM(G8:G12)</f>
        <v>63580727.559999995</v>
      </c>
      <c r="H13" s="26">
        <f>+G13/E13</f>
        <v>0.18927364349574058</v>
      </c>
      <c r="I13" s="38">
        <f>SUM(I8:I12)</f>
        <v>63580727.559999995</v>
      </c>
      <c r="J13" s="38">
        <f>SUM(J8:J12)</f>
        <v>3907883.5</v>
      </c>
      <c r="K13" s="26">
        <f t="shared" si="1"/>
        <v>1.1633389185486807E-2</v>
      </c>
      <c r="L13" s="27">
        <f>SUM(L8:L12)</f>
        <v>58</v>
      </c>
      <c r="M13" s="12"/>
    </row>
    <row r="15" spans="1:13" x14ac:dyDescent="0.25">
      <c r="A15" s="12" t="s">
        <v>12</v>
      </c>
      <c r="M15" s="12"/>
    </row>
    <row r="16" spans="1:13" x14ac:dyDescent="0.25">
      <c r="A16" s="34" t="s">
        <v>13</v>
      </c>
      <c r="B16" s="34"/>
      <c r="C16" s="34"/>
      <c r="D16" s="34"/>
      <c r="E16" s="34"/>
    </row>
  </sheetData>
  <mergeCells count="3">
    <mergeCell ref="A2:L2"/>
    <mergeCell ref="A3:L3"/>
    <mergeCell ref="A16:E16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6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31.12.2016</vt:lpstr>
      <vt:lpstr>'31.12.2016'!Print_Area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2016-01-08T17:14:06Z</cp:lastPrinted>
  <dcterms:created xsi:type="dcterms:W3CDTF">2006-09-16T00:00:00Z</dcterms:created>
  <dcterms:modified xsi:type="dcterms:W3CDTF">2017-06-29T13:43:20Z</dcterms:modified>
</cp:coreProperties>
</file>