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20490" windowHeight="8520"/>
  </bookViews>
  <sheets>
    <sheet name="Sheet1" sheetId="1" r:id="rId1"/>
  </sheets>
  <definedNames>
    <definedName name="_xlnm.Print_Area" localSheetId="0">Sheet1!$A$1:$P$45</definedName>
  </definedNames>
  <calcPr calcId="145621"/>
</workbook>
</file>

<file path=xl/calcChain.xml><?xml version="1.0" encoding="utf-8"?>
<calcChain xmlns="http://schemas.openxmlformats.org/spreadsheetml/2006/main">
  <c r="N26" i="1" l="1"/>
  <c r="N27" i="1"/>
  <c r="N28" i="1"/>
  <c r="N29" i="1"/>
  <c r="O26" i="1"/>
  <c r="O27" i="1"/>
  <c r="P27" i="1" s="1"/>
  <c r="O28" i="1"/>
  <c r="P28" i="1" s="1"/>
  <c r="O29" i="1"/>
  <c r="P29" i="1" s="1"/>
  <c r="P26" i="1"/>
  <c r="N30" i="1"/>
  <c r="N31" i="1"/>
  <c r="N32" i="1"/>
  <c r="N33" i="1"/>
  <c r="O30" i="1"/>
  <c r="O31" i="1"/>
  <c r="O32" i="1"/>
  <c r="O33" i="1"/>
  <c r="P33" i="1" s="1"/>
  <c r="P30" i="1"/>
  <c r="P31" i="1"/>
  <c r="P32" i="1"/>
  <c r="N34" i="1"/>
  <c r="N35" i="1"/>
  <c r="N36" i="1"/>
  <c r="N37" i="1"/>
  <c r="O34" i="1"/>
  <c r="O35" i="1"/>
  <c r="O36" i="1"/>
  <c r="P36" i="1" s="1"/>
  <c r="O37" i="1"/>
  <c r="P34" i="1"/>
  <c r="P35" i="1"/>
  <c r="P37" i="1"/>
  <c r="N38" i="1"/>
  <c r="N39" i="1"/>
  <c r="N40" i="1"/>
  <c r="N41" i="1"/>
  <c r="O38" i="1"/>
  <c r="O39" i="1"/>
  <c r="O40" i="1"/>
  <c r="O41" i="1"/>
  <c r="P38" i="1"/>
  <c r="P39" i="1"/>
  <c r="P40" i="1"/>
  <c r="P41" i="1"/>
  <c r="N46" i="1"/>
  <c r="O46" i="1"/>
  <c r="P46" i="1" s="1"/>
  <c r="N15" i="1" l="1"/>
  <c r="N16" i="1"/>
  <c r="N17" i="1"/>
  <c r="O15" i="1"/>
  <c r="P15" i="1" s="1"/>
  <c r="O16" i="1"/>
  <c r="P16" i="1" s="1"/>
  <c r="O17" i="1"/>
  <c r="P17" i="1" s="1"/>
  <c r="N18" i="1"/>
  <c r="N19" i="1"/>
  <c r="N20" i="1"/>
  <c r="O18" i="1"/>
  <c r="P18" i="1" s="1"/>
  <c r="O19" i="1"/>
  <c r="P19" i="1" s="1"/>
  <c r="O20" i="1"/>
  <c r="P20" i="1" s="1"/>
  <c r="N21" i="1"/>
  <c r="N22" i="1"/>
  <c r="N23" i="1"/>
  <c r="O21" i="1"/>
  <c r="P21" i="1" s="1"/>
  <c r="O22" i="1"/>
  <c r="P22" i="1" s="1"/>
  <c r="O23" i="1"/>
  <c r="P23" i="1" s="1"/>
  <c r="N24" i="1"/>
  <c r="N25" i="1"/>
  <c r="N42" i="1"/>
  <c r="O24" i="1"/>
  <c r="P24" i="1" s="1"/>
  <c r="O25" i="1"/>
  <c r="P25" i="1" s="1"/>
  <c r="O42" i="1"/>
  <c r="P42" i="1" s="1"/>
  <c r="N14" i="1"/>
  <c r="N43" i="1"/>
  <c r="O14" i="1"/>
  <c r="P14" i="1" s="1"/>
  <c r="O43" i="1"/>
  <c r="P43" i="1" s="1"/>
  <c r="N13" i="1"/>
  <c r="O13" i="1"/>
  <c r="P13" i="1" s="1"/>
  <c r="N5" i="1"/>
  <c r="N6" i="1"/>
  <c r="N7" i="1"/>
  <c r="N8" i="1"/>
  <c r="N9" i="1"/>
  <c r="O5" i="1"/>
  <c r="P5" i="1" s="1"/>
  <c r="O6" i="1"/>
  <c r="P6" i="1" s="1"/>
  <c r="O7" i="1"/>
  <c r="P7" i="1" s="1"/>
  <c r="O8" i="1"/>
  <c r="P8" i="1" s="1"/>
  <c r="O9" i="1"/>
  <c r="P9" i="1" s="1"/>
  <c r="N4" i="1"/>
  <c r="N10" i="1"/>
  <c r="N11" i="1"/>
  <c r="O4" i="1"/>
  <c r="P4" i="1" s="1"/>
  <c r="O10" i="1"/>
  <c r="P10" i="1" s="1"/>
  <c r="O11" i="1"/>
  <c r="P11" i="1" s="1"/>
  <c r="N12" i="1"/>
  <c r="O12" i="1"/>
  <c r="P12" i="1" s="1"/>
  <c r="N44" i="1"/>
  <c r="O44" i="1"/>
  <c r="P44" i="1" s="1"/>
  <c r="N45" i="1" l="1"/>
  <c r="O45" i="1"/>
  <c r="P45" i="1" s="1"/>
</calcChain>
</file>

<file path=xl/sharedStrings.xml><?xml version="1.0" encoding="utf-8"?>
<sst xmlns="http://schemas.openxmlformats.org/spreadsheetml/2006/main" count="274" uniqueCount="186">
  <si>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</si>
  <si>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</si>
  <si>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</si>
  <si>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</si>
  <si>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</si>
  <si>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</si>
  <si>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</si>
  <si>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</si>
  <si>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</si>
  <si>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</si>
  <si>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</si>
  <si>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</si>
  <si>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</si>
  <si>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</si>
  <si>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</si>
  <si>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</si>
  <si>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</si>
  <si>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18</t>
  </si>
  <si>
    <t>BG16RFOP002-2.024-1388</t>
  </si>
  <si>
    <t>ФИНИШ - ПРИНТ ЕООД</t>
  </si>
  <si>
    <t>BG16RFOP002-2.024-1012</t>
  </si>
  <si>
    <t>ТОТАЛ 18 ООД</t>
  </si>
  <si>
    <t>205337322</t>
  </si>
  <si>
    <t>BG16RFOP002-2.024-1018</t>
  </si>
  <si>
    <t>ВИКИ ИНЖЕНЕРИНГ 17 ЕООД</t>
  </si>
  <si>
    <t>205296996</t>
  </si>
  <si>
    <t>BG16RFOP002-2.024-1043</t>
  </si>
  <si>
    <t>КАРИЛИЯ ДИЗАЙН ЕООД</t>
  </si>
  <si>
    <t>204619863</t>
  </si>
  <si>
    <t>BG16RFOP002-2.024-1082</t>
  </si>
  <si>
    <t>ОРФЕ ХИРОН ЕООД</t>
  </si>
  <si>
    <t>205319712</t>
  </si>
  <si>
    <t>BG16RFOP002-2.024-1300</t>
  </si>
  <si>
    <t>ДИН ИНЖЕНЕРИНГ ГРУП ООД</t>
  </si>
  <si>
    <t>204865879</t>
  </si>
  <si>
    <t>BG16RFOP002-2.024-1501</t>
  </si>
  <si>
    <t>БИЛЕВА ЕООД</t>
  </si>
  <si>
    <t>205400146</t>
  </si>
  <si>
    <t>BG16RFOP002-2.024-2174</t>
  </si>
  <si>
    <t>ЛОАНБО ЕООД</t>
  </si>
  <si>
    <t>204970392</t>
  </si>
  <si>
    <t>BG16RFOP002-2.024-1190</t>
  </si>
  <si>
    <t>РОЕЛ - 94 ООД</t>
  </si>
  <si>
    <t>204843085</t>
  </si>
  <si>
    <t>BG16RFOP002-2.024-0976</t>
  </si>
  <si>
    <t>"Лаборатория за фина механика" - високо прецизен машинен цех</t>
  </si>
  <si>
    <t>ЕФ ЕМ ЕЛ ООД</t>
  </si>
  <si>
    <t>205150358</t>
  </si>
  <si>
    <t>BG16RFOP002-2.024-1451</t>
  </si>
  <si>
    <t>BG16RFOP002-2.024-1542</t>
  </si>
  <si>
    <t>BG16RFOP002-2.024-1633</t>
  </si>
  <si>
    <t>BG16RFOP002-2.024-1289</t>
  </si>
  <si>
    <t>BG16RFOP002-2.024-1727</t>
  </si>
  <si>
    <t>ОПТИКУС ЕООД</t>
  </si>
  <si>
    <t>АМБУЛАТОРИЯ ЗА ГРУПОВА ПРАКТИКА ЗА ПЪРВИЧНА ДЕНТАЛНА ПОМОЩ - ПРЕВАДЕНТ ООД</t>
  </si>
  <si>
    <t>ПИ ДЖИ ПРОЕКТ ООД</t>
  </si>
  <si>
    <t>ТРАНС ПЛАН ЕООД</t>
  </si>
  <si>
    <t>ЗАФИ-ГРУП ЕООД</t>
  </si>
  <si>
    <t>205382403</t>
  </si>
  <si>
    <t>205380640</t>
  </si>
  <si>
    <t>204830892</t>
  </si>
  <si>
    <t>205340140</t>
  </si>
  <si>
    <t>205410651</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</si>
  <si>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</si>
  <si>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Насърчаване на предприемачеството във "Финиш - Принт" ЕООД</t>
  </si>
  <si>
    <t>18.14 Подвързване и подобни дейности, свързани с печатането</t>
  </si>
  <si>
    <t xml:space="preserve">30,07,2019 </t>
  </si>
  <si>
    <t xml:space="preserve">18 </t>
  </si>
  <si>
    <t>30.01.2021</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</si>
  <si>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 С 18.14 Подвързване и подобни дейности, свързани с печатането, свързан с преодоляване на европейските и регионални предизвикателства, а именно: довършителни дейности, свързани с печатната дейност, като биговане и ламиниране на печатни продукти.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</si>
  <si>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гр.Благоевград</t>
  </si>
  <si>
    <t>86.90 Други дейности по хуманно здравеопазване</t>
  </si>
  <si>
    <t xml:space="preserve">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86.90. Други дейности по хуманно здравеопазване - предоставяне на услуги по музикотерапия и психодрама, като психотерапевтични методи, на отделни личности или групи с цел благоприятно въздействие върху емоционалното състояние и психическото здраве..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</si>
  <si>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Насърчаване на предприемачеството в "ОрфеХирон“ ЕООД</t>
  </si>
  <si>
    <t>гр.Дупница</t>
  </si>
  <si>
    <t>Насърчаване на предприемачеството в хуманното здравеопазване чрез "Билева" ЕООД</t>
  </si>
  <si>
    <t xml:space="preserve">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86.22. Дейности на лекари специалисти - Медицински център за доболнична медицинска помощ за предоставяне на здравни консултации, диагностика и лечение на амбулаторни пациенти от лекари с призната специалност, включващ  Акушеро-гинекологичен кабинет и Педиатричен кабинет.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</si>
  <si>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86.22 Дейност на лекари специалисти</t>
  </si>
  <si>
    <t>05.08.2019</t>
  </si>
  <si>
    <t>14</t>
  </si>
  <si>
    <t>Създаване и развитие на ново предприятие  в приоритетен сектор  сектор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Фокусът на настоящето проектно предложение по настоящата процедура  за предоставяне на безвъзмездна финансова помощ е в съответствие със специфичната цел на ИП 2.1 от П О2 на ОПИК,  и е насочен към насърчаване на предприемачеството и принос към преодоляване на горепосочените ограничения и пречки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Специфичните цели на проекта са:
 • Реализиране на идеите на предприемача и предлагането на конкурентоспособни услуги в сферата на архитектурата;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 Подобряване на социалната интеграция и елементите на околната среда постигане на икономическа ефективност от осъществяване на дейността.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</si>
  <si>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71.11 Архитектурни дейности</t>
  </si>
  <si>
    <t>Архитектурно студио - развитие на съществуващо предприятие</t>
  </si>
  <si>
    <t>гр.Враца</t>
  </si>
  <si>
    <t>71.12 Инженерни дейности и технически консултации</t>
  </si>
  <si>
    <t>05.02.2021</t>
  </si>
  <si>
    <t>Целта на проектното предложение е да бъде подкрепена една бизнес идея за стартиране на производство на фирма, която е свързана с Инженерни дейности и технически консултации (КИД 71.12) и ще реализира видео презентации на инженерни проекти.
Ще бъде създадено едно ново, работещо производствено предприятие и ще се даде заетост на 5-ма души. С това проектът напълно съответства на основната цел на процедура BG16RFOP002-2.024 „Насърчаване напредприемачеството“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стартирането на дейност за реализиране на пазара на предприемаческата идея, която ще включва наемането на квалифициран персонал от 5 души.
Постигането на целта ще бъде подкрепено от придобиването на работна станция - дълготраен материален актив (1 бр.
работна станция, 3 бр. лаптопи и 1 настолен компютър (компютърна конфигурация), които са пряко необходими за реализиране на пазара на планираните продукти и услуги.
В рамките на проекта ще бъде разработена и интернет страница на компанията.</t>
  </si>
  <si>
    <t>Реализиране на предприемаческа идея в РОЕЛ-94 ООД</t>
  </si>
  <si>
    <t>Реализиране на предприемаческата идея на предприятие "Вики инженеринг 17" ЕООД</t>
  </si>
  <si>
    <t>25.62 Механично обработване на метал</t>
  </si>
  <si>
    <t>06.08.2019</t>
  </si>
  <si>
    <t>12</t>
  </si>
  <si>
    <t>06.08.2020</t>
  </si>
  <si>
    <t>Главната цел на проектното предложение е реализиране на предприемаческата идея за предлагане на пазара на нови по качествени стоки и услуги в областа на строителство, машиностроенето и уредостроене , посредством прилагане на нови технологични решения и пълното автоматзиране на процесите при механична обработка на металите, сплавите им и други материали. Целта е това да се постигне с помоща на:
- назначаване на тудов договор на високо образовани специалисти /конструктор, технолог и др./;
- закупуване на CNC за механична обработка на метали, двуглав циркуляр с CNC управление за разкрояване и ъглонабивна машина c CNC управление; 
- конструиране, внедряване и произвеждане на стоки за пазара в областа на строителство, машиностроенето и уредостроене ; 
- ползване/чрез външно възлагане/на услуги за разработване на технологична документация за продуктите формиращи предприемаческата идея.</t>
  </si>
  <si>
    <t>гр.Шумен</t>
  </si>
  <si>
    <t>88.99 Друга социална работа без настаняване, некласифицирана другаде</t>
  </si>
  <si>
    <t>Общата цел на проекта е повишаване на конкурентоспособността на "ЛОАНБО" ЕООД посредством разработването и пазарната реализация на социално-педагогически услуги по ориентиране и консултиране на деца и техните родители във връзка с подобряване на комуникацията дете-родител и подпомагане пълноценното социално развитие на децата (Услугата/Услугите). Услугите ще обхващат консултации за  установяване на потребностите и очакванията на родителите и изразените заложби на децата; занимания с деца и родители в творческо ателие с обособени кътове за групови занимания; онлайн тестуване, оценка и консултации.
Проектното предложение се явява естествена стъпка в реализирането на стратегията за развитие на дружеството, свързана с разработването на основния продукт на компанията. Това ще бъде иновационен продукт с висока добавена стойност, който ще разширява пазарните възможности на компанията, позиционирайки я като доставчик на знание-интензивни услуги с устойчиви конкурентни предимства.</t>
  </si>
  <si>
    <t>Създаване на условия за устойчиво икономическо развитие на "ЛОАНБО" ЕООД</t>
  </si>
  <si>
    <t>гр.Плевен</t>
  </si>
  <si>
    <t>Развиване и налагане на пазара на фасаден инженеринг</t>
  </si>
  <si>
    <t>Общата цел на настоящото проектно предложение е развитие на стартиращата фирма "Дин Инженеринг Груп" ООД чрез налагане на пазара на иновативни услуги по проектиране на фасади.
За реализирането на общата цел ще допринесе изпълнението на следните специфични цели:
1. Събиране на екип от квалифициран персонал, който ще разработва услугите и ще подпомага тяхната реализация;
2. Закупуване на оборудване и софтуер за стартиране на дейността;
3. Създаване на устойчив бизнес;
4. Изграждане на мрежа от клиенти и партньори; 
5. Развитие на капацитета на дружеството за създаване на нови услуги с висока добавена стойност;
6. Минимизира вредното въздействие на сградите върху околната среда, чрез създаване на проект на фасада;
В резултат от изпълнението на проекта  "Дин Инженеринг Груп" ще развие услугите на фасадния инженеринг. Услугите ще се отличават с високо качество, ще водят до редица ползи за клиентите, като подпомагат реализирането, както на енергийни спестявания, така и за поддръжката на сградите.
Чрез изпълнението на проекта ще изградим екип, с който ще стартираме ефективно и добре организирана компания предлагаща висококачествени услуги. Експертите ни са с дългогодишен опит в архитектурното проектиране, в изграждането на фасади, в работата с облицовки. Така изграденият екип ще бъде в основата на успешната реализация на организацията ни на пазара. Чрез закупуването на CNC машина ще можем да създаваме мостри, които да визуализират по-добре изработваните проекти, а със закупуването на скенер ще подсигурим бързо и много точно 3D заснемане на сградите. Софтуерът за проектиране ще бъде основния ни инструмент за осъществяване на услугите. Инвестицията в посочените активи ще подпомогне дейността ни от гледна точка на технологична обезпеченост. Бизнес моделът към който сме се насочили и чрез който ще успеем да създадем устойчив бизнес, включва създаване на стойност за клиентите базирана на качеството на услугите, висока техническа експертиза и иновативност. Планираме и създаването на контакти с чуждестранни клиенти, чрез което да започнем износ в годините след реализацията на проекта. Въпреки наличието на утвърдени вече проектантски фирми, сме убедени че ще успеем да се наложим на пазара, поради малкия брой организации предлагащи нашите услуги, стратегията, която сме планирали за налагане на пазара и опита ни в сектора.  Приходите от продажби, които планираме да реализираме през първите 3 години са в размер на 433 000 лв. Изпълнението на проекта ще създаде необходимите предпоставки за утвърждаването и бъдещо ни развитие на пазара</t>
  </si>
  <si>
    <t>гр.Ловеч</t>
  </si>
  <si>
    <t>60.20 Създаване и излъчване на телевизионни програми</t>
  </si>
  <si>
    <t>Основна цел на проекта е да се развие предприемаческата идея на Тотал 18 ООД, за създаване и разпространение на тематична онлайн телевизия насочена към литературното изкуство и книгата.
Специфичните цели на проекта са:
- да се обезпечи технологично създаването на аудиовизуално-съдържание и телевизионното излъчване чрез дейности за придобиване на оборудване и софтуер;
- да се обезпечи създаването на телевизионна програма и съдържание с необходимия човешки ресурс чрез назначаване на квалифициран персонал;
- да се реализира на пазара онлайн телевизията на компанията чрез подпомагане с външни услуги.
Проектът има за цел да създаде условия на Тотал 18 ООД да създаде и разпространява на пазара онлайн телевизионна програма насочена към литературното изкуство, книгата, авторството.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Тотал 18 ООД, създаване и стабилност на работни места и постигане на ръст чрез реализиране на пазара на предприемаческата идея за създаване и излъчване на онлайн телевизия.</t>
  </si>
  <si>
    <t>Предприемаческа идея за създаване на телевизионна програма като възможност растеж</t>
  </si>
  <si>
    <t>гр.Банско</t>
  </si>
  <si>
    <t>Успешно начало за ТРАНС ПЛАН ЕООД</t>
  </si>
  <si>
    <t>Проектното предложение цели създаване и развитие на предприятие, чиято основна дейност е ориентирана към предлагане на иновативни инженерни и технически услуги.
Специфичните цели са:
1. Развитие на предлаганата иновативна услуга.
2. Утвърждаване и разширяване на пазарните позиции на фирмата. 
3. Повишаване на конкурентоспособността и иновационния капацитет на дружеството.
Очакваните резултати от реализация на настоящия проект са:
- Устойчиво развитие на предприятието
- Постигане на високи финансови резултати на дружеството
- Постигане на стабилни пазарни позиции
Целите на проектното предложение кореспондират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Изпълнението на проекта ще доведе до повишаване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</si>
  <si>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13</t>
  </si>
  <si>
    <t>1. Общите цели на проектното предложение са:
- Развитие на новосъздаденото предприятие в един от приоритетните сектори на Националната стратегия за насърчаване на малките и средните предприятия 2014-2020 г. свързан с преодоляването на европейски и регионални предизвикателства - С25.62 „Механично обработване на метал“;
- Успешно реализиране на предприемаческата идея в сектор с висока добавена стойност;
- Създаване и развитие на предприятие с висок производствен капацитет и конкурентоспособност;
- Пазарна реализация и устойчиво присъствие на "Еф Ем Ел" ООД, както на територията на област Пазарджик, така и в други области на България.
2. Проектът и включените в него мерки са насочени към постигането на следните специфични цели:
- Инвестиции във високотехнологично и иновативно оборудване и технологии за производството. "Еф Ем Ел" ООД цели да възприеме и адаптира модерни европейски и международни знания и технологии, които ще позволят иницииране на оптимизиран производствен процес при високо качество на продуктите;
- Създаване на ресурсно-ефективно предприятие, разходващо минимално количество суровини за единица продукт, при минимум брак от продукцията. В резултат, дружеството ще осъществява дейността си при оптимални нива на производствените разходи при висока добавена стойност от продукцията; 
- Създаване на ефективен и ефикасен производствен процес;
- Енергийна ефективност, чрез модерно оборудване, използващо минимум енергия;
- Опазване на околната среда чрез ефикасно използване на ресурси, включително мерки за спестяване на енергия;
- Създаване и стабилност на работни места чрез реализиране на предприемаческата идея - позитивно въздействие върху заетостта в дългосрочен план на територията на община Панагюрище, намалявайки нивото на безработица.
Гореизложените цели са в унисон с основните цели и заложените индикатори на процедурата, както и на специфичната цел "Подобряване нивото на оцеляване на МСП, включително чрез насърчаване на предприемачеството" на инвестиционен приоритет 2.1. "Достъп до финансиране в подкрепа на предприемачеството" на ОПИК 2020.</t>
  </si>
  <si>
    <t>гр.Панагюрище</t>
  </si>
  <si>
    <t>Предприемаческа идея в областта на здравеопазването и медицината от ОПТИКУС ЕООД</t>
  </si>
  <si>
    <t>Основна цел на проекта е да се развие предприемаческата идея на Оптикус ЕООД за създаване и развитие на лекарска практика с кабинет за очни болести в гр. Лом.
Специфичните цели на проекта са:
- да се обезпечи работата на лекарска практика за очни болести чрез закупуване на диагностична и специализирана апаратура и необходимите за дейността консумативи;
- да се обезпечи дейността на очния кабинет чрез назначаване на квалифициран персонал от лекари специалисти и медицинска сестра;
- да се реализират на пазара медицинските услуги за преглед, диагностика, консултации и лечение на очни болести на Оптикус ЕООД.
Проектът има за цел да създаде условия на Оптикус ЕООД да реализира предприемаческа идея в областта на хуманната медицина и здравеопазване чрез обособяване на лекарска практика.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Оптикус ЕООД, създаване и стабилност на работни места и постигане на ръст чрез реализиране на пазара на качествени медицински услуги.</t>
  </si>
  <si>
    <t>гр.Лом</t>
  </si>
  <si>
    <t>Трансфер на проектантски услуги по европейските стандарти чрез иновативни технологии</t>
  </si>
  <si>
    <t>Обща цел на проекта: създаване на устойчива дейност по предоставяне на специализирани проектантски и консултантски дейности от Пи Джи Проект ООД, в областта на строителните конструкции по европейските стандарти от системата „Еврокод“. 
Специфични цели:
1. Изграждане на информационна система, която да организира по подходящ начин необходимите параметри за проектиране, дадени в европейските стандарти. Целта е те да бъдат структурирани в компактен и удобен за ползване вид така, че проектантите на Пи Джи Проект да могат да намират бързо нужната информация за конкретния проект. Това включва характеристики на конструктивни материали, стандартни профили, елементи и съединителни средства; собствени тегла и натоварвания, климатични и сеизмични въздействия за територията на България; коефициенти и формули за изчисление; конструктивни изисквания за правилното формообразуване и детайлиране на конструкциите. Тази информация може да бъде обогатявана и допълвана и в самия процес на проектиране. Това ще повиши ефективността на работа на специалистите в Пи Джи Проект в дългосрочен план.
2. Създаване на библиотека от стандартизирани процедури за изчисляване и оразмеряване на строителни конструкции. С нейна помощ трябва да бъдат постигнати едновременно няколко основни цели: 
2.1.  Автоматизиране на изчисленията за специфични видове конструкции, елементи и детайли, които не са обхванати от наличните софтуерни продукти. 
2.2. Намаляване и поетапно елиминиране на грешките в изчисленията, дължащи се на субективния човешки фактор. 
2.3. Унификация на структурата, форматирането, пълнотата и качеството на проекто-сметната документация, изработвана от фирмата, в дългосрочен план.
Библиотеката ще съдържа процедури за изчисляване на специфични елементи и детайли от промишленото проектиране: оразмеряване на стоманобетонни елементи за сложно напрегнато състояние (едновременно действие на срязване, усукване и огъване), отчитане на нелинейните свойства на бетона и армировката, пълзене съсъхване и образуване на пукнатини, изчисляване на детайли на сглобяеми конструкции, предварително напрегнати елементи, възли в стоманени конструкции и др.
3. Внедряване и практическо приложение на информационната система при проектирането на строителни конструкции в промишленото и гражданското строителство със специфични изисквания и повишена сложност. 
4. Иновативна форма на консултантска услуга за предоставяне на експертни знания на проектантски фирми за проектиране на строителни конструкции, чрез осигуряване на абонаментен и контролиран достъп до информационната система.
Реализацията на проекта напълно съответства с Иновационната стратегия за интелигентна специализация (ИСИС), като позволява развитие на нови креативни  технологии в сферата на архитектурата и строителството на сгради.</t>
  </si>
  <si>
    <t>Развитие на ново предприятие "Амбулатория за групова практика за първична дентална помощ- Превадент"</t>
  </si>
  <si>
    <t xml:space="preserve">Основната цел на проектното предложение е: “Пазарна реализация и развитие на предприемаческа дейност за осъществяване на висококачествени дентални услуги в сектор Q86 „Хуманно здравеопазване“ (КИД-2008), свързан с преодоляване на европейски и регионални предизвикателства.”
Тя ще бъде осъществена чрез специфичните цели:  
1.Да се осигури и наеме на трудов договор квалифициран персонал,който да реализира висококачествени дентални услуги, използвайки опитът на екипа и новозакупеното по проекта оборудване.
2.Да се осигури възможност за развитие на предприемаческата идея-дентални услуги чрез инвестиции в необходими за дейността модерни и високоефективни ДМА-операционен дентален микроскоп; комплект дентален стол;периферия; интраорален рентген;апарат за сканиране на фосфорни плаки,панорамен дигитален рентген;
3.Да се постигне конкурентоспособност на предприятието и увеличаване на приходите от предлаганата на пазара предприемаческа идея в сектор Q86 „Хуманно здравеопазване“,да се постигне устойчивост на предприятието и социален и екологичен ефект от предлаганите дентални услуги.
Общата цел,както и специфичните цели са в пълно съответствие с целта на настоящата процедура-BG16RFOP002-2.024 Насърчаване на предприемачеството: “Създаване и развитие на нови предприятия в приоритетни сектори на Националната стратегия за насърчаване на малките и средните предприятия 2014-2020г. и специфични сфери, свързани с преодоляването на европейски и регионални предизвикателства”. Освен това отговарят на специфичната цел на Инвестиционен Приоритет 2.1„Достъп до финансиране в подкрепа на предприемачеството” от Приоритетна ос 2 „Предприемачество и капацитет за растеж на МСП“ на ОП "Иновации и конкурентоспособност 2014-2020".
Целите ще бъдат постигнати чрез наемане на 3 лица квалифициран персонал, 1 от които да бъде с лице с трайно увреждане и осигуряване на всички тях устойчива заетост за минимум 6 месеца след приключване на проекта; инвестиции в ДМА- операционен дентален микроскоп- 1бр., комплект дентален стол-1бр, периферия-1бр; интраорален рентген-1бр.; апарат за сканиране на фосфорни плаки- 1бр., панорамен дигитален рентген-1бр. и визуализиране на проекта. Конкурентоспособност,социален и екологичен ефект ще бъдат постигнати от прилагане на пълните функционалности на закупените по проекта активи от квалифицирания персонал. 
</t>
  </si>
  <si>
    <t>86.23 Дейност на лекари по дентална медицина</t>
  </si>
  <si>
    <t>гр.Монтана</t>
  </si>
  <si>
    <t>Възможност за развитие и устойчивост на "ЗАФИ-ГРУП" ЕООД"</t>
  </si>
  <si>
    <t>В последните години както на вътрешния, така и на външния пазар, се забелязва непрекъснат ръст в производството и употребата на пелети,които са екологично чисти и употребата им води до реални икономически ползи.Проучванията показват,че в страната се генерират около 1 600 000 т. дървесни отпадъци годишно,като една значителна част от тях са от индустриалната преработка на дървесината.В процеса на работата си,дървообработващите предприятия не оползотворяват една част от дървесните отпадъци,а друга се изхвърля в нерегламентирани сметища,които обикновено са до реките и язовирите и представляват риск както за околната среда, така и за човешкото здраве,а те биха могли да бъдат суровина за производство на пелети. Анализите показват, че най-висока икономическа ефективност имат производства, които са в близост до суровината.
Целта на проектното предложение на "ЗАФИ-ГРУП" ЕООД, е в съответствие с целта на процедурата за Насърчаване на предприемачеството и е насочена към създаване ново предприятие "ЗАФИ-ГРУП" ЕООД,което при осигуряване на подкрепа по процедурата,ще се развива в приоритетен сектор,от област,която е с висока добавена стойност и е свързана с преодоляването на европейски и регионални предизвикателства,а именно в сектор С16.29 „Производство на други изделия от дървен материал, производство на изделия от корк, слама и материали за плетене“-производство на пелети от дървесни отпадъци получени след индустриалната преработка на дървесината.
С изпълнението на дейностите в проектното предложение, ще се постигне и решаването на предвидените в проекта очаквани резултати, които се изразяват в постигане на положителен ефект по отношение устойчивостта на ЗАФИ-ГРУП в дългосрочен план, стабилност на работните места и създаване на нови,ръст на производството и увеличение на приходите от продажби. 
Преобладаваща част от действащия бизнес в община Батак,е в сферата на търговията на едро и дребно и стандартните услуги.Една от основните пречки за реализирането на  предприемаческите начинания по отношение на производството,което е слабо развито,са достъпът до финансиране и отрицателната нагласа към риска на традиционните финансови институции.В общината нуждите и проблемите на квалифицираните лица са свързани с ниските доходи,липсата на устойчива заетост,ограничените възможности за работа и стартиране на стопанска дейност.Реализирането на проектното предложение ще допринесе за решаването на нуждите на тези лица,чрез преодоляване на горепосочените ограничения и пречки пред тях и ще бъде стимул за участие в подобни процедури на носителите на перспективни предприемачески идеи. 
Производството на пелети и тяхната реализация, изцяло съвпада и с прилагане йерархията на отпадъците на ЕС, която се фокусира върху повторното оползотворяване и елиминиране на отпадъците. Проектното предложение попада и в Тематични области на ИСИС  с акцент върху безотпадни технологии, технологии и методи за включване на отпадъчни продукти и материали от производства в други производства.</t>
  </si>
  <si>
    <t xml:space="preserve">гр.Батак
</t>
  </si>
  <si>
    <t>16.29 Производство на други изделия от дървен материал; производство на изделия от корк, слама и материали за плетене</t>
  </si>
  <si>
    <t>BG16RFOP002-2.024-2059</t>
  </si>
  <si>
    <t>Е-ДИЗАЙН И ВИЗИЯ ООД</t>
  </si>
  <si>
    <t>205404778</t>
  </si>
  <si>
    <t>74.10 Специализирани дейности в областта на дизайна</t>
  </si>
  <si>
    <t>08,08,2019</t>
  </si>
  <si>
    <t>Дизайн фабрика</t>
  </si>
  <si>
    <t>Общата цел на проекта е да развие българския предприемачески дух и новосъздаденото предприятие Е-Дизайн и Визия ООД в първата фаза от неговия живот, която е най-трудна и рискова, така че да се превърне в една успешна „фабрика“ за дизайни.
Специфичните цели на проекта са:
• да осигури подкрепа на предприятието в началния етап на реализиране на предприемаческите идеи, когато рискът от провал е най-висок, т.е. да му помогне да излезе от т.нар. „долина на смъртта“ и постигне финансова устойчивост;
• да спомогне за реализиране на световния пазар на продукти с висока добавена стойност, които същевременно са достъпни за хора от различни точки на света и имат нулево или минимално вредно въздействие върху околната среда;
• да разкрие и запази 4 нови работни места, от които 1 за лице с трайни увреждания.</t>
  </si>
  <si>
    <t>BG16RFOP002-2.024-1913</t>
  </si>
  <si>
    <t>МЕДИЦИНСКИ ХОЛИСТИЧЕН ЦЕНТЪР  ГАМА – СЛИВЕН     ООД</t>
  </si>
  <si>
    <t xml:space="preserve"> 205388523</t>
  </si>
  <si>
    <t>86.9 Други дейности по хуманно здравеопазване</t>
  </si>
  <si>
    <t>Общата цел на проектното предложение е създаване, развитие, повишаване успеваемостта и постигане на устойчивост на новосъздаденото дружество.
Сецифични цели:
1. Реализиране на пазара на предприемаческата идея.
2. Доставка и внедряване на оборудване за целите на предприемаческата идея.
3. Наемане на специализиран персонал, който успешно да реализира предприемаческата идея.
4. Извършване на проучване, изработване на  анализи, оценки и стратегии за успешната реализация на предприемаческите услуги.
5. Разкриване на устойчиви и качествени работни места и повишаване на общото равнище на заетост в икономиката. 
6.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</si>
  <si>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Успешен старт и развитие на Медицински холистичен център в Сливен</t>
  </si>
  <si>
    <t>гр.Сливен</t>
  </si>
  <si>
    <t>BG16RFOP002-2.024-1121</t>
  </si>
  <si>
    <t>BG16RFOP002-2.024-1302</t>
  </si>
  <si>
    <t>BG16RFOP002-2.024-1689</t>
  </si>
  <si>
    <t>BG16RFOP002-2.024-1871</t>
  </si>
  <si>
    <t>BG16RFOP002-2.024-1897</t>
  </si>
  <si>
    <t>BG16RFOP002-2.024-1019</t>
  </si>
  <si>
    <t>BG16RFOP002-2.024-1355</t>
  </si>
  <si>
    <t>BG16RFOP002-2.024-1917</t>
  </si>
  <si>
    <t>ФЮЖЪН МС ООД</t>
  </si>
  <si>
    <t>БЕСТ ГЕО ЕООД</t>
  </si>
  <si>
    <t>ЕСТМЕТ ЕООД</t>
  </si>
  <si>
    <t>АРХ ЕМ СТУДИО ЕООД</t>
  </si>
  <si>
    <t>НЮ МИДИА ЛАЙН EООД</t>
  </si>
  <si>
    <t>МЕДИЦИНСКИ ХОЛИСТИЧЕН ЦЕНТЪР ГАМА – СЛИВЕН ООД</t>
  </si>
  <si>
    <t>МЕДИЦИНСКИ ЦЕНТЪР ДЕА МЕДИКЪЛС ООД</t>
  </si>
  <si>
    <t>П и В ИНЖЕНЕРИНГ ООД</t>
  </si>
  <si>
    <t>ИНОЛУКС ДЖЕЙ ЕООД</t>
  </si>
  <si>
    <t>204732811</t>
  </si>
  <si>
    <t>205335015</t>
  </si>
  <si>
    <t>205395197</t>
  </si>
  <si>
    <t>205356671</t>
  </si>
  <si>
    <t>205360075</t>
  </si>
  <si>
    <t>205388523</t>
  </si>
  <si>
    <t>205325576</t>
  </si>
  <si>
    <t>205246278</t>
  </si>
  <si>
    <t>205391734</t>
  </si>
  <si>
    <t>60.10 Създаване и излъчване на радиопрограми</t>
  </si>
  <si>
    <t>22.29 Производство на други изделия от пластмаси</t>
  </si>
  <si>
    <t>14.13 Производство на горно облекло, без работно</t>
  </si>
  <si>
    <t>Инженерни дейности и технически консултации - предприемачество и растеж.</t>
  </si>
  <si>
    <t>Предприемачество</t>
  </si>
  <si>
    <t>ЕСТЕТИКА ОТ МЕТАЛ</t>
  </si>
  <si>
    <t>Създаване и развитие на архитектурно студио</t>
  </si>
  <si>
    <t>„Споделено знание - Без граници“</t>
  </si>
  <si>
    <t>Подобряване на предприемачеството в сферата на специализираната извънболнична помощ</t>
  </si>
  <si>
    <t>Успешен старт за П и В ИНЖЕНЕРИНГ ООД</t>
  </si>
  <si>
    <t>Насърчаване на предприемачеството в „Инолукс Джей” ЕООД</t>
  </si>
  <si>
    <t>Основна цел на проекта е да се развие предприемаческата идея на Фюжън МС ООД за консултантски и проектантски дейности в сферата на строителното инженерство. 
Специфичните цели на проекта са:
- да се обезпечи в технологичен план проектантската и консултантска дейност, чрез закупуване на хардуер и софтуер за инженеринговия процес;
- да се обезпечи дейността на дружеството с необходимия човешки ресурс чрез назначаване на квалифициран персонал от инженери;
- да се реализират на пазара услугите на Фюжън МС ООД чрез подпомагане с външни услуги.
Проектът има за цел да създаде условия на Фюжън МС ООД да реализира инженерни дейности и технически консултации в проектирането на строителни конструкции .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Фюжън МС ООД, създаване и стабилност на работни места и постигане на ръст чрез реализиране на пазара на предприемаческата идея за  консултантски и проектантски дейности в сферата на строителното инженерство.</t>
  </si>
  <si>
    <t>Общата цел на Проект "Предприемачество" е да реализира нова предприемаческа идея на БЕСТ ГЕО ЕООД от Тематична област "Информатика и ИКТ" по ИСИС - интегрирани геодезически услуги чрез лазерно сканиране,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БЕСТ ГЕО ЕООД,
СЦ 2: Придобиване на дълготрайния материални и нематериални активи, необходими за реализацията на предприемаческата идея на БЕСТ ГЕО ЕООД,
СЦ 3: Получаване на услуги за създаване на интернет страница на БЕСТ ГЕО ЕООД.
СЦ 4: Наемане на квалифицирани експерти от БЕСТ ГЕО ЕООД във връзка с реализацията на предприемаческата идея .
СЦ 5: Наем на работни помещения за реализация на предприемаческата идея на БЕСТ ГЕО ЕООД.
СЦ 6: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3 бр. ДМА и придобиване на 2 бр. ДНА, 
Р3: Предоставяне на 1 бр. услуги за създаване на интернет страница на кандидата,
Р4: Наем на работни помещения за реализация на Проекта,
Р5: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110.22% на заявената БФП по Проекта и достигане на претеглена EBITDA за периода N - N+2 в размер на 24.82% от размера на заявената БФП по Проекта.
Инициирана през 2018 г. предприемаческата идея за предоставяне на интегрирани геодезически услуги чрез лазерно сканиране на обекти и съоръжения и предоставянето на дигитално-базирана геодезическа аналитична информация предстои да бъде реализирана от БЕСТ ГЕО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"Предприемачество"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придобиване на ДМА и ДНА, наем на работни помещения и услуги за създаване на интернет страница на кандидата и
Д2: Визуализация на проекта</t>
  </si>
  <si>
    <t>гр.Гоце Делчев</t>
  </si>
  <si>
    <t>Основната цел на проекта е постигане на устойчивост и стабилност в новосъздаденото дружеството.
Специфичните цели на проекта са:
1. Реализиране на пазара на предприемаческата идея.
2. Създаване на устойчиви работни места 
3. Доставка и внедряване на оборудване и софтуер, както и закупуването на материали за целите на предприемаческата идея.
4. Разработване на маркетингов план за успешната реализация на предприемаческата идея.
5. Изработване на интернет страница
6. Постигане на социален ефект - създаване на възможности за социална интеграция; създаване на добавена стойност за обществото;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повишаване на устойчивостта към натиска върху околната среда; постигане на по-ефективно и отговорно използване на природните ресурси.</t>
  </si>
  <si>
    <t xml:space="preserve">Основната цел е подкрепяне на новосъздадена компания в областта на архитектурните услуги и интериорния дизайн, по-конкретно изработване на проекти за новостроящи се сгради, къщи, тяхното обзавеждане или за реконструкция и модернизация на съществуващи такива. Основната цел на проектното предложение е и развиване на нова компания и иновативна предприемаческа идея в приоритетен сектор свързан с преодоляване на европейски и регионални предизвикателства – M 71.11 „Архитектурни дейности“. Настоящият проект е в съответствие със специфична цел на ИП 2.1 от ПО2 на ОПИК и е насочен към насърчаване на предприемачеството и принос към преодоляване на горепосочените ограничения, базирайки се на преодоляване на европейски и регионални предизвикателства
СЦ 1: Създаване и развитие на ново предприятие. 
Нужда/Ограничение 1: Липсва на достатъчен финансов ресурс за стартиране на ново предприятие и осъществяване на предприемаческа идея. 
Резултат 1: Създадено и установено на пазара ново предприятие; 
СЦ 2: Реализиране на предприемаческа идея -  разработване на архитектурни проекти и решения за интериорен дизайн. 
Нужда/Ограничение 2: Липса на достатъчен финансов ресурс за разходи на персонал / екип за реализиране на Архитектурно студио. Резултат 2: Назначен персонал 4 бр. реализиращ архитектурното студио; 
СЦ 3 Подпомагане на предприемаческата идея чрез закупуване на ДМА и ДНА. 
Нужда/Ограничение 3: Липса на достатъчен финансов ресурс за закупуване на необходимото оборудване и софтуер за реализация на предприемаческата идея. 
Резултат 3: Осигурено оборудване и софтуер за реализиране на АРХ ЕМ Студио ЕООД. 
</t>
  </si>
  <si>
    <t>16</t>
  </si>
  <si>
    <t>Основната цел на проекта е създаване, развитие и реализиране на пазара на онлайн медиите на интернет радио „Споделено знание -Без граници“- мултимедийна интернет радио платформа, която със средствата и възможностите на новите технологии ще доставя качествено журналистическо видео и аудио съдържание, обвързано както с региона, така и с общонационални и общоевропейски ценностни ориентации. 
Специфични цели:
-осигуряване на условия за създаване и развитие на интернет радио, посредством сформиране на квалифициран екип и осигуряване на нужното оборудване и софтуер;
- осигуряване на условия за успешна пазарна реализация на предприемаческата идея, посредством използване на помощна услуга, а именно провеждане на пазарно проучване, анализ и разработване на маркетингов план.    
- осигуряване на условия за устойчивото развитие на компанията, чрез реализиране на дейности допринасящи за повишаване на нетните приходи от продажби и печалбата;
- популяризиране на проекта, резултатите от него и финансовата подкрепа на ЕС. 
Основната и специфичните цели на проектното предложение съответстват на специфичната цел инвестиционен приоритет 2.1 „Достъп до финансиране в подкрепа на предприемачеството” на ОПИК 2014-2020 за създаване и развитие на нови предприятия в приоритетни сектори на Националната стратегия за насърчаване на малките и средните предприятия 2014-2020 г. Предприемаческата идея попада изцяло в тематичната област на ИСИС „Нови технологии в креативните и рекреативните индустрии “, приоритетно направление „културните и творческите индустрии (според дефиниция на ЕК: архитектура, архивно дело и библиотекарство, артистично занаятчийство, аудио-визуални форми (филми, ТВ, видео игри и мултимедия), културно наследство, дизайн, вкл. Моден дизайн, фестивали, музика, сценични и визуални изкуства, издателска дейност, радио“.</t>
  </si>
  <si>
    <t>гр.Кюстендил</t>
  </si>
  <si>
    <t>Основната цел на проектното предложение е да подкрепи новосъздаден медицински център, предоставящ комплексни медицински услуги в сферата на кардиологията в гр. Кюстендил. Проекта предвижда осигуряване на средства за работни заплати и закупуване на специализирано оборудване за функциониране на центъра. Дейностите по проекта се изпълняват в рамките на КИД 86.22 – Дейности на лекари специалисти, в който код е и регистрирано дружеството.
Специфични цели на проекта са:
1. Изпълнение на комплекс от мерки за реализиране на пазара на предприемаческата идея – предоставяне на комплексна услуга по превенция, диагностика, лечение и рехабилитация на пациенти със сърдечно-съдови заболявания. Проекта включва:
- закупуване на оборудване за диагностика и лечение на пациенти, страдащи от заболявания на сърдечно – съдовата система;
- закупуване на оборудване за кардиологична физиотерапия – за осъществяване на превенция и постоперативна терапия на пациенти, преминали оперативна интервенция (с кардиологичен проблем) и такива с установен риск от заболявания на сърдечно – съдовата система;
- Създаване на устойчиви нови работни места, в т.ч. на лица с трайни увреждания в регион, характерен с високи нива на безработица и нисък дял на чуждестранните инвестиции. Проекта предвижда разкриване на 3 нови работни места за следните специалисти: Кардиолог, Специалист „физиотерапия на пациенти с кардиологични заболявания“ и Медицинска сестра (предназначено за лице с трайни увреждания, притежаващо опит в сферата на предприемаческата идея). До постигане пълноценното функциониране на медицинсия център (насищане на дневния график с пациенти), специалистите ще работят на половин работен ден. Всички създадени работни места ще бъдат запазени за минимум 6 месеца след приключване на проекта;
- Изпълнение на комплекс от мерки за създаване на корпоративна идентичност на Кандидата и стратегия за налагане на пазара на продукта на предприемаческата идея: създаване на интернет – страница на кандидата.
2. Постигане на устойчив положителен ефект по отношение стабилността на новоразкритите работни места и икономическите показатели на дружеството чрез успешно реализиране на пазара на предмета на предприемаческата идея.
Проекта постига пълно съответствие със заложената в ИСИС тематична област Индустрия за здравословен живот и био-технологии, приоритетно направление „персонална медицина, диагностика и индивидуална терапия, лечебни и лекарствени форми и средства“. Дейностите по проекта предвиждат диагностика и индивидуална терапия по уникален метод, включващ индивидуален подход за лечение, превенция на тежки заболявания и рецидив при кардиологично болните пациенти в град Кюстендил.</t>
  </si>
  <si>
    <t xml:space="preserve">Проектното предложение цели създаване и развитие на предприятие, чиято основна дейност е ориентирана към производството на микро детайли от пластмаса.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С22.29 „Производство на други изделия от пластмаси“.
Изпълнението на проекта ще доведе до повишаване доходите на лицата, наети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
</t>
  </si>
  <si>
    <t>Общата цел на настоящото проектно предложение е насърчаване на предприемаческа дейност на новосъздаденото предприятие Инолукс Джей ЕООД чрез пазарната реализация на „устойчиви дрехи" - дамско облекло, изработено изцяло от естествени материали, която попада тематична област „Нови технологии в креативните и рекреативните индустрии“ на ИСИС, приоритетно направление културни и творчески индустрии – „дизайн, вкл. моден дизайн". 
Конкретните мерки, които ще доведат до постигането на общата цел са следните специфичните цели на проекта:
- Назначаване на 4 броя експерти (предприемача и неговия екип) с нужното образование, квалификация и професионален опит в областта, сходна с областта на предприемаческата идея, посредством които ще се гарантира качественото изпълнение на предмета на идеята;
- Осигуряване на техническа реализация на идеята чрез закупуване на ДМА - производствено оборудване, ДНА – 1 бр. CAD система за интерактивно конструиране на облекла, материали и консумативи за изработка на устойчивите облекла;
- Осигуряване на условия за реализиране на идеята чрез наемане на работно помещение, където ще бъде извършен производственият процес;
-  Спомагане осъществяването на пазарната реализация на предприемаческата идея чрез осигуряване на външни услуги за изработване на маркетингов план;
- Популяризиране резултатите от проекта чрез осигуряване на визуализация – информационни материали и публикация в печатна медия.
Изпълнението на гореописаните цели ще спомогне за създаването на необходимите условия за реализацията предприемаческа идея и ще засили предимствата на фирмата пред производителите на конвенционална мода, тъй като ще позволи тя да предлага висококачествени продукти с висока добавена стойност, което е предпоставка за трайното й позициониране на пазара на текстилната индустрия.
В тази връзка, изпълнението на проекта ще се подпомогне постигането на конкретната цел на настоящата схема за безвъзмездна помощ, предоставяйки подкрепа на стартиращото предприятие Инорукс Джей ЕООД за пазарна реализация на неговата предприемаческа идея. Всичко това ще  създаде предпоставки за развитие на устойчив бизнес в един от приоритетните сектори, свързани с преодоляването на европейски и регионални предизвикателства, а именно сектор С14 „Производство на облекло“.
На база всичко гореописано, еднозначно може да заключим, че настоящото проектно предложение напълно съответства на целта на процедура BG16RFOP002-2.024 – „Насърчаване на предприемачеството“.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</si>
</sst>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quot;г.&quot;;@"/>
    <numFmt numFmtId="165" formatCode="#,##0.00\ &quot;лв.&quot;"/>
    <numFmt numFmtId="166" formatCode="#,##0.00\ _л_в"/>
    <numFmt numFmtId="167" formatCode="mmm/yyyy"/>
  </numFmts>
  <fonts count="37"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b/>
      <sz val="8"/>
      <color rgb="FF000000"/>
      <name val="Verdana"/>
    </font>
    <font>
      <b/>
      <sz val="8"/>
      <name val="Arial"/>
    </font>
    <font>
      <b/>
      <sz val="8"/>
      <color indexed="8"/>
      <name val="Arial"/>
    </font>
    <font>
      <b/>
      <sz val="8"/>
      <name val="Verdana"/>
    </font>
    <font>
      <b/>
      <sz val="8"/>
      <color theme="1"/>
      <name val="Verdana"/>
    </font>
    <font>
      <b/>
      <sz val="8"/>
      <color rgb="FF000000"/>
      <name val="Arial"/>
    </font>
    <font>
      <b/>
      <sz val="8"/>
      <color rgb="FF000000"/>
      <name val="Verdana"/>
      <family val="2"/>
      <charset val="204"/>
    </font>
    <font>
      <sz val="9"/>
      <name val="Verdana"/>
      <family val="2"/>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66">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5" fillId="0" borderId="11" xfId="0" applyFont="1" applyFill="1" applyBorder="1" applyAlignment="1">
      <alignment horizontal="left" vertical="center" wrapText="1"/>
    </xf>
    <xf numFmtId="49" fontId="29" fillId="0" borderId="11" xfId="39" applyNumberFormat="1" applyFont="1" applyFill="1" applyBorder="1" applyAlignment="1" applyProtection="1">
      <alignment horizontal="center" vertical="center" wrapText="1"/>
    </xf>
    <xf numFmtId="0" fontId="31" fillId="0" borderId="11" xfId="0" applyNumberFormat="1" applyFont="1" applyFill="1" applyBorder="1" applyAlignment="1" applyProtection="1">
      <alignment horizontal="center" vertical="center" wrapText="1"/>
    </xf>
    <xf numFmtId="164" fontId="31" fillId="0" borderId="11" xfId="0" applyNumberFormat="1" applyFont="1" applyFill="1" applyBorder="1" applyAlignment="1">
      <alignment horizontal="center" vertical="center" wrapText="1"/>
    </xf>
    <xf numFmtId="49" fontId="29" fillId="0" borderId="11" xfId="45" applyNumberFormat="1" applyFont="1" applyFill="1" applyBorder="1" applyAlignment="1" applyProtection="1">
      <alignment horizontal="center" vertical="center" wrapText="1"/>
    </xf>
    <xf numFmtId="167" fontId="31" fillId="0" borderId="11" xfId="0" applyNumberFormat="1" applyFont="1" applyFill="1" applyBorder="1" applyAlignment="1">
      <alignment horizontal="center" vertical="center" wrapText="1"/>
    </xf>
    <xf numFmtId="0" fontId="31" fillId="0" borderId="11" xfId="0" applyFont="1" applyFill="1" applyBorder="1" applyAlignment="1">
      <alignment horizontal="left" vertical="center" wrapText="1"/>
    </xf>
    <xf numFmtId="49" fontId="29" fillId="0" borderId="11" xfId="0" applyNumberFormat="1" applyFont="1" applyFill="1" applyBorder="1" applyAlignment="1" applyProtection="1">
      <alignment horizontal="center" vertical="center" wrapText="1"/>
    </xf>
    <xf numFmtId="0" fontId="31" fillId="24" borderId="11" xfId="0" applyFont="1" applyFill="1" applyBorder="1" applyAlignment="1">
      <alignment horizontal="center" vertical="center" wrapText="1"/>
    </xf>
    <xf numFmtId="166" fontId="32" fillId="0" borderId="11" xfId="0" applyNumberFormat="1" applyFont="1" applyFill="1" applyBorder="1" applyAlignment="1">
      <alignment horizontal="center" vertical="center"/>
    </xf>
    <xf numFmtId="4" fontId="33" fillId="0" borderId="11" xfId="38" applyNumberFormat="1" applyFont="1" applyFill="1" applyBorder="1" applyAlignment="1" applyProtection="1">
      <alignment horizontal="center" vertical="center" wrapText="1"/>
    </xf>
    <xf numFmtId="165" fontId="34" fillId="0" borderId="11" xfId="0" applyNumberFormat="1" applyFont="1" applyFill="1" applyBorder="1" applyAlignment="1" applyProtection="1">
      <alignment vertical="center" wrapText="1"/>
    </xf>
    <xf numFmtId="9" fontId="30" fillId="0" borderId="13" xfId="0" applyNumberFormat="1" applyFont="1" applyFill="1" applyBorder="1" applyAlignment="1">
      <alignment horizontal="center" vertical="center" wrapText="1"/>
    </xf>
    <xf numFmtId="49" fontId="29" fillId="0" borderId="14" xfId="39" applyNumberFormat="1" applyFont="1" applyFill="1" applyBorder="1" applyAlignment="1" applyProtection="1">
      <alignment horizontal="center" vertical="center" wrapText="1"/>
    </xf>
    <xf numFmtId="0" fontId="30" fillId="0" borderId="11" xfId="39" applyNumberFormat="1" applyFont="1" applyFill="1" applyBorder="1" applyAlignment="1" applyProtection="1">
      <alignment horizontal="center" vertical="center"/>
    </xf>
    <xf numFmtId="0" fontId="31" fillId="0" borderId="11" xfId="39" applyNumberFormat="1" applyFont="1" applyFill="1" applyBorder="1" applyAlignment="1" applyProtection="1">
      <alignment horizontal="center" vertical="center" wrapText="1"/>
    </xf>
    <xf numFmtId="4" fontId="31" fillId="24" borderId="11" xfId="0" applyNumberFormat="1" applyFont="1" applyFill="1" applyBorder="1" applyAlignment="1">
      <alignment horizontal="center" vertical="center" wrapText="1"/>
    </xf>
    <xf numFmtId="0" fontId="24" fillId="0" borderId="11" xfId="39" applyNumberFormat="1" applyFont="1" applyFill="1" applyBorder="1" applyAlignment="1" applyProtection="1">
      <alignment horizontal="center" vertical="center" wrapText="1"/>
    </xf>
    <xf numFmtId="164" fontId="24" fillId="0" borderId="11" xfId="0" applyNumberFormat="1" applyFont="1" applyFill="1" applyBorder="1" applyAlignment="1">
      <alignment horizontal="center" vertical="center" wrapText="1"/>
    </xf>
    <xf numFmtId="49" fontId="35" fillId="0" borderId="11" xfId="0" applyNumberFormat="1" applyFont="1" applyFill="1" applyBorder="1" applyAlignment="1" applyProtection="1">
      <alignment horizontal="center" vertical="center" wrapText="1"/>
    </xf>
    <xf numFmtId="49" fontId="29" fillId="24" borderId="11" xfId="45" applyNumberFormat="1" applyFont="1" applyFill="1" applyBorder="1" applyAlignment="1" applyProtection="1">
      <alignment horizontal="center" vertical="center" wrapText="1"/>
    </xf>
    <xf numFmtId="0" fontId="31" fillId="24" borderId="11" xfId="0" applyFont="1" applyFill="1" applyBorder="1" applyAlignment="1">
      <alignment horizontal="left" vertical="center" wrapText="1"/>
    </xf>
    <xf numFmtId="0" fontId="31" fillId="24" borderId="11" xfId="0" applyNumberFormat="1" applyFont="1" applyFill="1" applyBorder="1" applyAlignment="1" applyProtection="1">
      <alignment horizontal="center" vertical="center" wrapText="1"/>
    </xf>
    <xf numFmtId="49" fontId="36" fillId="24" borderId="11" xfId="0" applyNumberFormat="1" applyFont="1" applyFill="1" applyBorder="1" applyAlignment="1">
      <alignment horizontal="left" vertical="top" wrapText="1"/>
    </xf>
    <xf numFmtId="0" fontId="30" fillId="0" borderId="14" xfId="0" applyNumberFormat="1" applyFont="1" applyFill="1" applyBorder="1" applyAlignment="1" applyProtection="1">
      <alignment horizontal="center" vertical="center"/>
    </xf>
    <xf numFmtId="0" fontId="31" fillId="0" borderId="14" xfId="0" applyNumberFormat="1" applyFont="1" applyFill="1" applyBorder="1" applyAlignment="1" applyProtection="1">
      <alignment horizontal="center" vertical="center" wrapText="1"/>
    </xf>
    <xf numFmtId="164" fontId="31" fillId="0" borderId="14" xfId="0" applyNumberFormat="1" applyFont="1" applyFill="1" applyBorder="1" applyAlignment="1">
      <alignment horizontal="center" vertical="center" wrapText="1"/>
    </xf>
    <xf numFmtId="49" fontId="29" fillId="0" borderId="14" xfId="45" applyNumberFormat="1" applyFont="1" applyFill="1" applyBorder="1" applyAlignment="1" applyProtection="1">
      <alignment horizontal="center" vertical="center" wrapText="1"/>
    </xf>
    <xf numFmtId="167" fontId="31" fillId="0" borderId="14" xfId="0" applyNumberFormat="1" applyFont="1" applyFill="1" applyBorder="1" applyAlignment="1">
      <alignment horizontal="center" vertical="center" wrapText="1"/>
    </xf>
    <xf numFmtId="0" fontId="31" fillId="0" borderId="14" xfId="0" applyFont="1" applyFill="1" applyBorder="1" applyAlignment="1">
      <alignment horizontal="left" vertical="center" wrapText="1"/>
    </xf>
    <xf numFmtId="49" fontId="29" fillId="0" borderId="14" xfId="0" applyNumberFormat="1" applyFont="1" applyFill="1" applyBorder="1" applyAlignment="1" applyProtection="1">
      <alignment horizontal="center" vertical="center" wrapText="1"/>
    </xf>
    <xf numFmtId="0" fontId="31" fillId="24" borderId="14" xfId="0" applyFont="1" applyFill="1" applyBorder="1" applyAlignment="1">
      <alignment horizontal="center" vertical="center" wrapText="1"/>
    </xf>
    <xf numFmtId="166" fontId="32" fillId="0" borderId="14" xfId="0" applyNumberFormat="1" applyFont="1" applyFill="1" applyBorder="1" applyAlignment="1">
      <alignment horizontal="center" vertical="center"/>
    </xf>
    <xf numFmtId="4" fontId="33" fillId="0" borderId="14" xfId="38" applyNumberFormat="1" applyFont="1" applyFill="1" applyBorder="1" applyAlignment="1" applyProtection="1">
      <alignment horizontal="center" vertical="center" wrapText="1"/>
    </xf>
    <xf numFmtId="165" fontId="34" fillId="0" borderId="14" xfId="0" applyNumberFormat="1" applyFont="1" applyFill="1" applyBorder="1" applyAlignment="1" applyProtection="1">
      <alignment vertical="center" wrapText="1"/>
    </xf>
    <xf numFmtId="9" fontId="30" fillId="0" borderId="15" xfId="0" applyNumberFormat="1" applyFont="1" applyFill="1" applyBorder="1" applyAlignment="1">
      <alignment horizontal="center" vertical="center" wrapText="1"/>
    </xf>
    <xf numFmtId="49" fontId="36" fillId="24" borderId="11" xfId="0" applyNumberFormat="1" applyFont="1" applyFill="1" applyBorder="1" applyAlignment="1" applyProtection="1">
      <alignment horizontal="left" vertical="top" wrapText="1"/>
    </xf>
    <xf numFmtId="49" fontId="0" fillId="24" borderId="11" xfId="0" applyNumberFormat="1" applyFill="1" applyBorder="1" applyAlignment="1" applyProtection="1">
      <alignment horizontal="left" vertical="top" wrapText="1"/>
    </xf>
    <xf numFmtId="0" fontId="31" fillId="25" borderId="11"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46"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view="pageBreakPreview" topLeftCell="H2" zoomScale="79" zoomScaleNormal="70" zoomScaleSheetLayoutView="79" workbookViewId="0">
      <pane ySplit="2" topLeftCell="A28" activePane="bottomLeft" state="frozen"/>
      <selection activeCell="A2" sqref="A2"/>
      <selection pane="bottomLeft" activeCell="M4" sqref="M4:M30"/>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64" t="s">
        <v>16</v>
      </c>
      <c r="B1" s="65"/>
      <c r="C1" s="65"/>
      <c r="D1" s="65"/>
      <c r="E1" s="65"/>
      <c r="F1" s="65"/>
      <c r="G1" s="65"/>
      <c r="H1" s="65"/>
      <c r="I1" s="65"/>
      <c r="J1" s="65"/>
      <c r="K1" s="65"/>
      <c r="L1" s="65"/>
      <c r="M1" s="65"/>
      <c r="N1" s="65"/>
      <c r="O1" s="65"/>
      <c r="P1" s="65"/>
    </row>
    <row r="2" spans="1:16" ht="187.5" customHeight="1" x14ac:dyDescent="0.2">
      <c r="A2" s="64" t="s">
        <v>16</v>
      </c>
      <c r="B2" s="65"/>
      <c r="C2" s="65"/>
      <c r="D2" s="65"/>
      <c r="E2" s="65"/>
      <c r="F2" s="65"/>
      <c r="G2" s="65"/>
      <c r="H2" s="65"/>
      <c r="I2" s="65"/>
      <c r="J2" s="65"/>
      <c r="K2" s="65"/>
      <c r="L2" s="65"/>
      <c r="M2" s="65"/>
      <c r="N2" s="65"/>
      <c r="O2" s="65"/>
      <c r="P2" s="65"/>
    </row>
    <row r="3" spans="1:16" s="7" customFormat="1" ht="73.5" customHeight="1" x14ac:dyDescent="0.2">
      <c r="A3" s="11" t="s">
        <v>0</v>
      </c>
      <c r="B3" s="5" t="s">
        <v>1</v>
      </c>
      <c r="C3" s="5" t="s">
        <v>2</v>
      </c>
      <c r="D3" s="5" t="s">
        <v>3</v>
      </c>
      <c r="E3" s="5" t="s">
        <v>8</v>
      </c>
      <c r="F3" s="10" t="s">
        <v>9</v>
      </c>
      <c r="G3" s="8" t="s">
        <v>10</v>
      </c>
      <c r="H3" s="5" t="s">
        <v>4</v>
      </c>
      <c r="I3" s="5" t="s">
        <v>11</v>
      </c>
      <c r="J3" s="5" t="s">
        <v>5</v>
      </c>
      <c r="K3" s="5" t="s">
        <v>13</v>
      </c>
      <c r="L3" s="5" t="s">
        <v>12</v>
      </c>
      <c r="M3" s="5" t="s">
        <v>6</v>
      </c>
      <c r="N3" s="6" t="s">
        <v>7</v>
      </c>
      <c r="O3" s="6" t="s">
        <v>14</v>
      </c>
      <c r="P3" s="6" t="s">
        <v>15</v>
      </c>
    </row>
    <row r="4" spans="1:16" s="7" customFormat="1" ht="73.5" customHeight="1" x14ac:dyDescent="0.2">
      <c r="A4" s="13" t="s">
        <v>18</v>
      </c>
      <c r="B4" s="13" t="s">
        <v>19</v>
      </c>
      <c r="C4" s="13">
        <v>204919476</v>
      </c>
      <c r="D4" s="13" t="s">
        <v>65</v>
      </c>
      <c r="E4" s="28" t="s">
        <v>66</v>
      </c>
      <c r="F4" s="13" t="s">
        <v>67</v>
      </c>
      <c r="G4" s="13" t="s">
        <v>68</v>
      </c>
      <c r="H4" s="13" t="s">
        <v>69</v>
      </c>
      <c r="I4" s="13" t="s">
        <v>64</v>
      </c>
      <c r="J4" s="13" t="s">
        <v>70</v>
      </c>
      <c r="K4" s="13" t="s">
        <v>63</v>
      </c>
      <c r="L4" s="34">
        <v>249917.98</v>
      </c>
      <c r="M4" s="34">
        <v>199934.38</v>
      </c>
      <c r="N4" s="35">
        <f t="shared" ref="N4:N10" si="0">L4-M4</f>
        <v>49983.600000000006</v>
      </c>
      <c r="O4" s="36">
        <f>Table1[[#This Row],[Размер на БФП (в лева) / Amount of the grant (in BGN)]]*0.85</f>
        <v>169944.223</v>
      </c>
      <c r="P4" s="37">
        <f>Table1[[#This Row],[Размер на съфинансирането от Съюза (в лева) / Union co-financing (in BGN)]]/Table1[[#This Row],[Размер на БФП (в лева) / Amount of the grant (in BGN)]]</f>
        <v>0.85</v>
      </c>
    </row>
    <row r="5" spans="1:16" s="7" customFormat="1" ht="73.5" customHeight="1" x14ac:dyDescent="0.2">
      <c r="A5" s="13" t="s">
        <v>20</v>
      </c>
      <c r="B5" s="13" t="s">
        <v>21</v>
      </c>
      <c r="C5" s="13" t="s">
        <v>22</v>
      </c>
      <c r="D5" s="13" t="s">
        <v>102</v>
      </c>
      <c r="E5" s="28">
        <v>43683</v>
      </c>
      <c r="F5" s="29" t="s">
        <v>91</v>
      </c>
      <c r="G5" s="30">
        <v>44049</v>
      </c>
      <c r="H5" s="31" t="s">
        <v>103</v>
      </c>
      <c r="I5" s="32" t="s">
        <v>104</v>
      </c>
      <c r="J5" s="27" t="s">
        <v>105</v>
      </c>
      <c r="K5" s="33" t="s">
        <v>63</v>
      </c>
      <c r="L5" s="34">
        <v>248600</v>
      </c>
      <c r="M5" s="34">
        <v>198880</v>
      </c>
      <c r="N5" s="35">
        <f t="shared" ref="N5:N8" si="1">L5-M5</f>
        <v>49720</v>
      </c>
      <c r="O5" s="36">
        <f>Table1[[#This Row],[Размер на БФП (в лева) / Amount of the grant (in BGN)]]*0.85</f>
        <v>169048</v>
      </c>
      <c r="P5" s="37">
        <f>Table1[[#This Row],[Размер на съфинансирането от Съюза (в лева) / Union co-financing (in BGN)]]/Table1[[#This Row],[Размер на БФП (в лева) / Amount of the grant (in BGN)]]</f>
        <v>0.85</v>
      </c>
    </row>
    <row r="6" spans="1:16" s="7" customFormat="1" ht="73.5" customHeight="1" x14ac:dyDescent="0.2">
      <c r="A6" s="13" t="s">
        <v>23</v>
      </c>
      <c r="B6" s="13" t="s">
        <v>24</v>
      </c>
      <c r="C6" s="13" t="s">
        <v>25</v>
      </c>
      <c r="D6" s="13" t="s">
        <v>89</v>
      </c>
      <c r="E6" s="28" t="s">
        <v>90</v>
      </c>
      <c r="F6" s="13" t="s">
        <v>91</v>
      </c>
      <c r="G6" s="13" t="s">
        <v>92</v>
      </c>
      <c r="H6" s="31" t="s">
        <v>93</v>
      </c>
      <c r="I6" s="32" t="s">
        <v>88</v>
      </c>
      <c r="J6" s="27" t="s">
        <v>94</v>
      </c>
      <c r="K6" s="33" t="s">
        <v>63</v>
      </c>
      <c r="L6" s="34">
        <v>249999.6</v>
      </c>
      <c r="M6" s="34">
        <v>199999.68</v>
      </c>
      <c r="N6" s="35">
        <f t="shared" si="1"/>
        <v>49999.920000000013</v>
      </c>
      <c r="O6" s="36">
        <f>Table1[[#This Row],[Размер на БФП (в лева) / Amount of the grant (in BGN)]]*0.85</f>
        <v>169999.728</v>
      </c>
      <c r="P6" s="37">
        <f>Table1[[#This Row],[Размер на съфинансирането от Съюза (в лева) / Union co-financing (in BGN)]]/Table1[[#This Row],[Размер на БФП (в лева) / Amount of the grant (in BGN)]]</f>
        <v>0.85000000000000009</v>
      </c>
    </row>
    <row r="7" spans="1:16" s="7" customFormat="1" ht="73.5" customHeight="1" x14ac:dyDescent="0.2">
      <c r="A7" s="13" t="s">
        <v>26</v>
      </c>
      <c r="B7" s="13" t="s">
        <v>27</v>
      </c>
      <c r="C7" s="13" t="s">
        <v>28</v>
      </c>
      <c r="D7" s="13" t="s">
        <v>81</v>
      </c>
      <c r="E7" s="28" t="s">
        <v>78</v>
      </c>
      <c r="F7" s="13" t="s">
        <v>79</v>
      </c>
      <c r="G7" s="30">
        <v>44105</v>
      </c>
      <c r="H7" s="31" t="s">
        <v>80</v>
      </c>
      <c r="I7" s="32" t="s">
        <v>82</v>
      </c>
      <c r="J7" s="27" t="s">
        <v>83</v>
      </c>
      <c r="K7" s="33" t="s">
        <v>63</v>
      </c>
      <c r="L7" s="34">
        <v>102736.45</v>
      </c>
      <c r="M7" s="34">
        <v>82189.16</v>
      </c>
      <c r="N7" s="35">
        <f t="shared" si="1"/>
        <v>20547.289999999994</v>
      </c>
      <c r="O7" s="36">
        <f>Table1[[#This Row],[Размер на БФП (в лева) / Amount of the grant (in BGN)]]*0.85</f>
        <v>69860.786000000007</v>
      </c>
      <c r="P7" s="37">
        <f>Table1[[#This Row],[Размер на съфинансирането от Съюза (в лева) / Union co-financing (in BGN)]]/Table1[[#This Row],[Размер на БФП (в лева) / Amount of the grant (in BGN)]]</f>
        <v>0.85000000000000009</v>
      </c>
    </row>
    <row r="8" spans="1:16" s="7" customFormat="1" ht="73.5" customHeight="1" x14ac:dyDescent="0.2">
      <c r="A8" s="13" t="s">
        <v>29</v>
      </c>
      <c r="B8" s="13" t="s">
        <v>30</v>
      </c>
      <c r="C8" s="13" t="s">
        <v>31</v>
      </c>
      <c r="D8" s="13" t="s">
        <v>71</v>
      </c>
      <c r="E8" s="28">
        <v>43678</v>
      </c>
      <c r="F8" s="29" t="s">
        <v>17</v>
      </c>
      <c r="G8" s="30">
        <v>44228</v>
      </c>
      <c r="H8" s="31" t="s">
        <v>72</v>
      </c>
      <c r="I8" s="32" t="s">
        <v>73</v>
      </c>
      <c r="J8" s="27" t="s">
        <v>74</v>
      </c>
      <c r="K8" s="33" t="s">
        <v>63</v>
      </c>
      <c r="L8" s="34">
        <v>191485</v>
      </c>
      <c r="M8" s="34">
        <v>153188</v>
      </c>
      <c r="N8" s="35">
        <f t="shared" si="1"/>
        <v>38297</v>
      </c>
      <c r="O8" s="36">
        <f>Table1[[#This Row],[Размер на БФП (в лева) / Amount of the grant (in BGN)]]*0.85</f>
        <v>130209.8</v>
      </c>
      <c r="P8" s="37">
        <f>Table1[[#This Row],[Размер на съфинансирането от Съюза (в лева) / Union co-financing (in BGN)]]/Table1[[#This Row],[Размер на БФП (в лева) / Amount of the grant (in BGN)]]</f>
        <v>0.85</v>
      </c>
    </row>
    <row r="9" spans="1:16" s="7" customFormat="1" ht="73.5" customHeight="1" x14ac:dyDescent="0.2">
      <c r="A9" s="13" t="s">
        <v>32</v>
      </c>
      <c r="B9" s="13" t="s">
        <v>33</v>
      </c>
      <c r="C9" s="13" t="s">
        <v>34</v>
      </c>
      <c r="D9" s="13" t="s">
        <v>84</v>
      </c>
      <c r="E9" s="28">
        <v>43683</v>
      </c>
      <c r="F9" s="29" t="s">
        <v>17</v>
      </c>
      <c r="G9" s="30">
        <v>44233</v>
      </c>
      <c r="H9" s="31" t="s">
        <v>100</v>
      </c>
      <c r="I9" s="32" t="s">
        <v>99</v>
      </c>
      <c r="J9" s="27" t="s">
        <v>101</v>
      </c>
      <c r="K9" s="33" t="s">
        <v>63</v>
      </c>
      <c r="L9" s="34">
        <v>249657</v>
      </c>
      <c r="M9" s="34">
        <v>199725.6</v>
      </c>
      <c r="N9" s="35">
        <f>L11-M11</f>
        <v>49429.200000000012</v>
      </c>
      <c r="O9" s="36">
        <f>Table1[[#This Row],[Размер на БФП (в лева) / Amount of the grant (in BGN)]]*0.85</f>
        <v>169766.76</v>
      </c>
      <c r="P9" s="37">
        <f>Table1[[#This Row],[Размер на съфинансирането от Съюза (в лева) / Union co-financing (in BGN)]]/Table1[[#This Row],[Размер на БФП (в лева) / Amount of the grant (in BGN)]]</f>
        <v>0.85</v>
      </c>
    </row>
    <row r="10" spans="1:16" s="7" customFormat="1" ht="73.5" customHeight="1" x14ac:dyDescent="0.2">
      <c r="A10" s="13" t="s">
        <v>35</v>
      </c>
      <c r="B10" s="13" t="s">
        <v>36</v>
      </c>
      <c r="C10" s="13" t="s">
        <v>37</v>
      </c>
      <c r="D10" s="13" t="s">
        <v>77</v>
      </c>
      <c r="E10" s="28">
        <v>43678</v>
      </c>
      <c r="F10" s="29" t="s">
        <v>17</v>
      </c>
      <c r="G10" s="30">
        <v>44228</v>
      </c>
      <c r="H10" s="31" t="s">
        <v>76</v>
      </c>
      <c r="I10" s="32" t="s">
        <v>75</v>
      </c>
      <c r="J10" s="27" t="s">
        <v>70</v>
      </c>
      <c r="K10" s="33" t="s">
        <v>63</v>
      </c>
      <c r="L10" s="34">
        <v>249980</v>
      </c>
      <c r="M10" s="34">
        <v>199984</v>
      </c>
      <c r="N10" s="35">
        <f t="shared" si="0"/>
        <v>49996</v>
      </c>
      <c r="O10" s="36">
        <f>Table1[[#This Row],[Размер на БФП (в лева) / Amount of the grant (in BGN)]]*0.85</f>
        <v>169986.4</v>
      </c>
      <c r="P10" s="37">
        <f>Table1[[#This Row],[Размер на съфинансирането от Съюза (в лева) / Union co-financing (in BGN)]]/Table1[[#This Row],[Размер на БФП (в лева) / Amount of the grant (in BGN)]]</f>
        <v>0.85</v>
      </c>
    </row>
    <row r="11" spans="1:16" s="7" customFormat="1" ht="73.5" customHeight="1" x14ac:dyDescent="0.2">
      <c r="A11" s="13" t="s">
        <v>38</v>
      </c>
      <c r="B11" s="13" t="s">
        <v>39</v>
      </c>
      <c r="C11" s="13" t="s">
        <v>40</v>
      </c>
      <c r="D11" s="13" t="s">
        <v>95</v>
      </c>
      <c r="E11" s="28">
        <v>43683</v>
      </c>
      <c r="F11" s="29" t="s">
        <v>17</v>
      </c>
      <c r="G11" s="30">
        <v>44233</v>
      </c>
      <c r="H11" s="31" t="s">
        <v>96</v>
      </c>
      <c r="I11" s="32" t="s">
        <v>97</v>
      </c>
      <c r="J11" s="27" t="s">
        <v>98</v>
      </c>
      <c r="K11" s="33" t="s">
        <v>63</v>
      </c>
      <c r="L11" s="34">
        <v>247146</v>
      </c>
      <c r="M11" s="34">
        <v>197716.8</v>
      </c>
      <c r="N11" s="35" t="e">
        <f>#REF!-#REF!</f>
        <v>#REF!</v>
      </c>
      <c r="O11" s="36">
        <f>Table1[[#This Row],[Размер на БФП (в лева) / Amount of the grant (in BGN)]]*0.85</f>
        <v>168059.28</v>
      </c>
      <c r="P11" s="37">
        <f>Table1[[#This Row],[Размер на съфинансирането от Съюза (в лева) / Union co-financing (in BGN)]]/Table1[[#This Row],[Размер на БФП (в лева) / Amount of the grant (in BGN)]]</f>
        <v>0.85000000000000009</v>
      </c>
    </row>
    <row r="12" spans="1:16" s="7" customFormat="1" ht="73.5" customHeight="1" x14ac:dyDescent="0.2">
      <c r="A12" s="13" t="s">
        <v>41</v>
      </c>
      <c r="B12" s="13" t="s">
        <v>42</v>
      </c>
      <c r="C12" s="13" t="s">
        <v>43</v>
      </c>
      <c r="D12" s="13" t="s">
        <v>84</v>
      </c>
      <c r="E12" s="28" t="s">
        <v>78</v>
      </c>
      <c r="F12" s="29" t="s">
        <v>85</v>
      </c>
      <c r="G12" s="30">
        <v>18</v>
      </c>
      <c r="H12" s="31" t="s">
        <v>86</v>
      </c>
      <c r="I12" s="32" t="s">
        <v>87</v>
      </c>
      <c r="J12" s="27" t="s">
        <v>70</v>
      </c>
      <c r="K12" s="33" t="s">
        <v>63</v>
      </c>
      <c r="L12" s="41">
        <v>249312.51</v>
      </c>
      <c r="M12" s="41">
        <v>199450.01</v>
      </c>
      <c r="N12" s="35">
        <f t="shared" ref="N12:N13" si="2">L12-M12</f>
        <v>49862.5</v>
      </c>
      <c r="O12" s="36">
        <f>Table1[[#This Row],[Размер на БФП (в лева) / Amount of the grant (in BGN)]]*0.85</f>
        <v>169532.5085</v>
      </c>
      <c r="P12" s="37">
        <f>Table1[[#This Row],[Размер на съфинансирането от Съюза (в лева) / Union co-financing (in BGN)]]/Table1[[#This Row],[Размер на БФП (в лева) / Amount of the grant (in BGN)]]</f>
        <v>0.85</v>
      </c>
    </row>
    <row r="13" spans="1:16" s="7" customFormat="1" ht="73.5" customHeight="1" x14ac:dyDescent="0.2">
      <c r="A13" s="13" t="s">
        <v>44</v>
      </c>
      <c r="B13" s="13" t="s">
        <v>46</v>
      </c>
      <c r="C13" s="13" t="s">
        <v>47</v>
      </c>
      <c r="D13" s="13" t="s">
        <v>89</v>
      </c>
      <c r="E13" s="28">
        <v>43684</v>
      </c>
      <c r="F13" s="29" t="s">
        <v>91</v>
      </c>
      <c r="G13" s="30">
        <v>44050</v>
      </c>
      <c r="H13" s="31" t="s">
        <v>109</v>
      </c>
      <c r="I13" s="32" t="s">
        <v>45</v>
      </c>
      <c r="J13" s="27" t="s">
        <v>110</v>
      </c>
      <c r="K13" s="33" t="s">
        <v>63</v>
      </c>
      <c r="L13" s="34">
        <v>249444</v>
      </c>
      <c r="M13" s="34">
        <v>199555.20000000001</v>
      </c>
      <c r="N13" s="35">
        <f t="shared" si="2"/>
        <v>49888.799999999988</v>
      </c>
      <c r="O13" s="36">
        <f>Table1[[#This Row],[Размер на БФП (в лева) / Amount of the grant (in BGN)]]*0.85</f>
        <v>169621.92</v>
      </c>
      <c r="P13" s="37">
        <f>Table1[[#This Row],[Размер на съфинансирането от Съюза (в лева) / Union co-financing (in BGN)]]/Table1[[#This Row],[Размер на БФП (в лева) / Amount of the grant (in BGN)]]</f>
        <v>0.85</v>
      </c>
    </row>
    <row r="14" spans="1:16" s="7" customFormat="1" ht="73.5" customHeight="1" x14ac:dyDescent="0.2">
      <c r="A14" s="13" t="s">
        <v>48</v>
      </c>
      <c r="B14" s="13" t="s">
        <v>53</v>
      </c>
      <c r="C14" s="13" t="s">
        <v>58</v>
      </c>
      <c r="D14" s="40" t="s">
        <v>77</v>
      </c>
      <c r="E14" s="28">
        <v>43684</v>
      </c>
      <c r="F14" s="29" t="s">
        <v>91</v>
      </c>
      <c r="G14" s="30">
        <v>44050</v>
      </c>
      <c r="H14" s="31" t="s">
        <v>112</v>
      </c>
      <c r="I14" s="32" t="s">
        <v>111</v>
      </c>
      <c r="J14" s="27" t="s">
        <v>113</v>
      </c>
      <c r="K14" s="33" t="s">
        <v>63</v>
      </c>
      <c r="L14" s="34">
        <v>249800</v>
      </c>
      <c r="M14" s="34">
        <v>199840</v>
      </c>
      <c r="N14" s="35">
        <f t="shared" ref="N14:N43" si="3">L14-M14</f>
        <v>49960</v>
      </c>
      <c r="O14" s="36">
        <f>Table1[[#This Row],[Размер на БФП (в лева) / Amount of the grant (in BGN)]]*0.85</f>
        <v>169864</v>
      </c>
      <c r="P14" s="37">
        <f>Table1[[#This Row],[Размер на съфинансирането от Съюза (в лева) / Union co-financing (in BGN)]]/Table1[[#This Row],[Размер на БФП (в лева) / Amount of the grant (in BGN)]]</f>
        <v>0.85</v>
      </c>
    </row>
    <row r="15" spans="1:16" s="7" customFormat="1" ht="73.5" customHeight="1" x14ac:dyDescent="0.2">
      <c r="A15" s="13" t="s">
        <v>49</v>
      </c>
      <c r="B15" s="13" t="s">
        <v>54</v>
      </c>
      <c r="C15" s="13" t="s">
        <v>59</v>
      </c>
      <c r="D15" s="40" t="s">
        <v>118</v>
      </c>
      <c r="E15" s="28">
        <v>43684</v>
      </c>
      <c r="F15" s="29" t="s">
        <v>17</v>
      </c>
      <c r="G15" s="30">
        <v>44234</v>
      </c>
      <c r="H15" s="31" t="s">
        <v>117</v>
      </c>
      <c r="I15" s="32" t="s">
        <v>116</v>
      </c>
      <c r="J15" s="27" t="s">
        <v>119</v>
      </c>
      <c r="K15" s="33" t="s">
        <v>63</v>
      </c>
      <c r="L15" s="34">
        <v>249297.96</v>
      </c>
      <c r="M15" s="34">
        <v>199438.37</v>
      </c>
      <c r="N15" s="35">
        <f t="shared" ref="N15:N17" si="4">L15-M15</f>
        <v>49859.59</v>
      </c>
      <c r="O15" s="36">
        <f>Table1[[#This Row],[Размер на БФП (в лева) / Amount of the grant (in BGN)]]*0.85</f>
        <v>169522.6145</v>
      </c>
      <c r="P15" s="37">
        <f>Table1[[#This Row],[Размер на съфинансирането от Съюза (в лева) / Union co-financing (in BGN)]]/Table1[[#This Row],[Размер на БФП (в лева) / Amount of the grant (in BGN)]]</f>
        <v>0.85</v>
      </c>
    </row>
    <row r="16" spans="1:16" s="7" customFormat="1" ht="73.5" customHeight="1" x14ac:dyDescent="0.2">
      <c r="A16" s="13" t="s">
        <v>50</v>
      </c>
      <c r="B16" s="13" t="s">
        <v>55</v>
      </c>
      <c r="C16" s="13" t="s">
        <v>60</v>
      </c>
      <c r="D16" s="40" t="s">
        <v>84</v>
      </c>
      <c r="E16" s="28">
        <v>43684</v>
      </c>
      <c r="F16" s="29" t="s">
        <v>91</v>
      </c>
      <c r="G16" s="30">
        <v>44050</v>
      </c>
      <c r="H16" s="31" t="s">
        <v>115</v>
      </c>
      <c r="I16" s="32" t="s">
        <v>114</v>
      </c>
      <c r="J16" s="27" t="s">
        <v>83</v>
      </c>
      <c r="K16" s="33" t="s">
        <v>63</v>
      </c>
      <c r="L16" s="34">
        <v>233967.92</v>
      </c>
      <c r="M16" s="34">
        <v>187174.34</v>
      </c>
      <c r="N16" s="35">
        <f t="shared" si="4"/>
        <v>46793.580000000016</v>
      </c>
      <c r="O16" s="36">
        <f>Table1[[#This Row],[Размер на БФП (в лева) / Amount of the grant (in BGN)]]*0.85</f>
        <v>159098.18899999998</v>
      </c>
      <c r="P16" s="37">
        <f>Table1[[#This Row],[Размер на съфинансирането от Съюза (в лева) / Union co-financing (in BGN)]]/Table1[[#This Row],[Размер на БФП (в лева) / Amount of the grant (in BGN)]]</f>
        <v>0.85</v>
      </c>
    </row>
    <row r="17" spans="1:16" s="7" customFormat="1" ht="73.5" customHeight="1" x14ac:dyDescent="0.2">
      <c r="A17" s="13" t="s">
        <v>51</v>
      </c>
      <c r="B17" s="13" t="s">
        <v>56</v>
      </c>
      <c r="C17" s="13" t="s">
        <v>61</v>
      </c>
      <c r="D17" s="40" t="s">
        <v>84</v>
      </c>
      <c r="E17" s="28">
        <v>43684</v>
      </c>
      <c r="F17" s="29" t="s">
        <v>108</v>
      </c>
      <c r="G17" s="30">
        <v>44081</v>
      </c>
      <c r="H17" s="31" t="s">
        <v>107</v>
      </c>
      <c r="I17" s="32" t="s">
        <v>106</v>
      </c>
      <c r="J17" s="27" t="s">
        <v>98</v>
      </c>
      <c r="K17" s="33" t="s">
        <v>63</v>
      </c>
      <c r="L17" s="34">
        <v>230964</v>
      </c>
      <c r="M17" s="34">
        <v>184771.20000000001</v>
      </c>
      <c r="N17" s="35">
        <f t="shared" si="4"/>
        <v>46192.799999999988</v>
      </c>
      <c r="O17" s="36">
        <f>Table1[[#This Row],[Размер на БФП (в лева) / Amount of the grant (in BGN)]]*0.85</f>
        <v>157055.52000000002</v>
      </c>
      <c r="P17" s="37">
        <f>Table1[[#This Row],[Размер на съфинансирането от Съюза (в лева) / Union co-financing (in BGN)]]/Table1[[#This Row],[Размер на БФП (в лева) / Amount of the grant (in BGN)]]</f>
        <v>0.85000000000000009</v>
      </c>
    </row>
    <row r="18" spans="1:16" s="7" customFormat="1" ht="73.5" customHeight="1" x14ac:dyDescent="0.2">
      <c r="A18" s="13" t="s">
        <v>52</v>
      </c>
      <c r="B18" s="13" t="s">
        <v>57</v>
      </c>
      <c r="C18" s="13" t="s">
        <v>62</v>
      </c>
      <c r="D18" s="40" t="s">
        <v>123</v>
      </c>
      <c r="E18" s="28">
        <v>43685</v>
      </c>
      <c r="F18" s="29" t="s">
        <v>17</v>
      </c>
      <c r="G18" s="30">
        <v>44234</v>
      </c>
      <c r="H18" s="31" t="s">
        <v>121</v>
      </c>
      <c r="I18" s="32" t="s">
        <v>120</v>
      </c>
      <c r="J18" s="27" t="s">
        <v>122</v>
      </c>
      <c r="K18" s="33" t="s">
        <v>63</v>
      </c>
      <c r="L18" s="34">
        <v>249908</v>
      </c>
      <c r="M18" s="34">
        <v>199926.39999999999</v>
      </c>
      <c r="N18" s="35">
        <f t="shared" ref="N18:N20" si="5">L18-M18</f>
        <v>49981.600000000006</v>
      </c>
      <c r="O18" s="36">
        <f>Table1[[#This Row],[Размер на БФП (в лева) / Amount of the grant (in BGN)]]*0.85</f>
        <v>169937.44</v>
      </c>
      <c r="P18" s="37">
        <f>Table1[[#This Row],[Размер на съфинансирането от Съюза (в лева) / Union co-financing (in BGN)]]/Table1[[#This Row],[Размер на БФП (в лева) / Amount of the grant (in BGN)]]</f>
        <v>0.85000000000000009</v>
      </c>
    </row>
    <row r="19" spans="1:16" s="7" customFormat="1" ht="73.5" customHeight="1" x14ac:dyDescent="0.2">
      <c r="A19" s="13" t="s">
        <v>124</v>
      </c>
      <c r="B19" s="13" t="s">
        <v>125</v>
      </c>
      <c r="C19" s="13" t="s">
        <v>126</v>
      </c>
      <c r="D19" s="42" t="s">
        <v>127</v>
      </c>
      <c r="E19" s="43" t="s">
        <v>128</v>
      </c>
      <c r="F19" s="45" t="s">
        <v>17</v>
      </c>
      <c r="G19" s="30">
        <v>44234</v>
      </c>
      <c r="H19" s="46" t="s">
        <v>130</v>
      </c>
      <c r="I19" s="44" t="s">
        <v>129</v>
      </c>
      <c r="J19" s="47" t="s">
        <v>74</v>
      </c>
      <c r="K19" s="33" t="s">
        <v>63</v>
      </c>
      <c r="L19" s="34">
        <v>249470</v>
      </c>
      <c r="M19" s="34">
        <v>199576</v>
      </c>
      <c r="N19" s="35">
        <f t="shared" si="5"/>
        <v>49894</v>
      </c>
      <c r="O19" s="36">
        <f>Table1[[#This Row],[Размер на БФП (в лева) / Amount of the grant (in BGN)]]*0.85</f>
        <v>169639.6</v>
      </c>
      <c r="P19" s="37">
        <f>Table1[[#This Row],[Размер на съфинансирането от Съюза (в лева) / Union co-financing (in BGN)]]/Table1[[#This Row],[Размер на БФП (в лева) / Amount of the grant (in BGN)]]</f>
        <v>0.85</v>
      </c>
    </row>
    <row r="20" spans="1:16" s="7" customFormat="1" ht="73.5" customHeight="1" x14ac:dyDescent="0.2">
      <c r="A20" s="13" t="s">
        <v>131</v>
      </c>
      <c r="B20" s="13" t="s">
        <v>132</v>
      </c>
      <c r="C20" s="13" t="s">
        <v>133</v>
      </c>
      <c r="D20" s="40" t="s">
        <v>134</v>
      </c>
      <c r="E20" s="28">
        <v>43686</v>
      </c>
      <c r="F20" s="29" t="s">
        <v>17</v>
      </c>
      <c r="G20" s="30">
        <v>44234</v>
      </c>
      <c r="H20" s="31" t="s">
        <v>135</v>
      </c>
      <c r="I20" s="32" t="s">
        <v>136</v>
      </c>
      <c r="J20" s="27" t="s">
        <v>137</v>
      </c>
      <c r="K20" s="33" t="s">
        <v>63</v>
      </c>
      <c r="L20" s="34">
        <v>250000</v>
      </c>
      <c r="M20" s="34">
        <v>200000</v>
      </c>
      <c r="N20" s="35">
        <f t="shared" si="5"/>
        <v>50000</v>
      </c>
      <c r="O20" s="36">
        <f>Table1[[#This Row],[Размер на БФП (в лева) / Amount of the grant (in BGN)]]*0.85</f>
        <v>170000</v>
      </c>
      <c r="P20" s="37">
        <f>Table1[[#This Row],[Размер на съфинансирането от Съюза (в лева) / Union co-financing (in BGN)]]/Table1[[#This Row],[Размер на БФП (в лева) / Amount of the grant (in BGN)]]</f>
        <v>0.85</v>
      </c>
    </row>
    <row r="21" spans="1:16" s="7" customFormat="1" ht="73.5" customHeight="1" x14ac:dyDescent="0.2">
      <c r="A21" s="48" t="s">
        <v>138</v>
      </c>
      <c r="B21" s="61" t="s">
        <v>146</v>
      </c>
      <c r="C21" s="62" t="s">
        <v>155</v>
      </c>
      <c r="D21" s="48" t="s">
        <v>84</v>
      </c>
      <c r="E21" s="28">
        <v>43686</v>
      </c>
      <c r="F21" s="29" t="s">
        <v>17</v>
      </c>
      <c r="G21" s="30">
        <v>44234</v>
      </c>
      <c r="H21" s="31" t="s">
        <v>175</v>
      </c>
      <c r="I21" s="62" t="s">
        <v>167</v>
      </c>
      <c r="J21" s="27" t="s">
        <v>98</v>
      </c>
      <c r="K21" s="33" t="s">
        <v>63</v>
      </c>
      <c r="L21" s="34">
        <v>249404</v>
      </c>
      <c r="M21" s="34">
        <v>199523.20000000001</v>
      </c>
      <c r="N21" s="35">
        <f t="shared" ref="N21:N23" si="6">L21-M21</f>
        <v>49880.799999999988</v>
      </c>
      <c r="O21" s="36">
        <f>Table1[[#This Row],[Размер на БФП (в лева) / Amount of the grant (in BGN)]]*0.85</f>
        <v>169594.72</v>
      </c>
      <c r="P21" s="37">
        <f>Table1[[#This Row],[Размер на съфинансирането от Съюза (в лева) / Union co-financing (in BGN)]]/Table1[[#This Row],[Размер на БФП (в лева) / Amount of the grant (in BGN)]]</f>
        <v>0.85</v>
      </c>
    </row>
    <row r="22" spans="1:16" s="7" customFormat="1" ht="73.5" customHeight="1" x14ac:dyDescent="0.2">
      <c r="A22" s="48" t="s">
        <v>139</v>
      </c>
      <c r="B22" s="61" t="s">
        <v>147</v>
      </c>
      <c r="C22" s="62" t="s">
        <v>156</v>
      </c>
      <c r="D22" s="48" t="s">
        <v>84</v>
      </c>
      <c r="E22" s="28">
        <v>43686</v>
      </c>
      <c r="F22" s="29" t="s">
        <v>91</v>
      </c>
      <c r="G22" s="30">
        <v>44052</v>
      </c>
      <c r="H22" s="31" t="s">
        <v>176</v>
      </c>
      <c r="I22" s="62" t="s">
        <v>168</v>
      </c>
      <c r="J22" s="27" t="s">
        <v>98</v>
      </c>
      <c r="K22" s="33" t="s">
        <v>63</v>
      </c>
      <c r="L22" s="34">
        <v>242296.34</v>
      </c>
      <c r="M22" s="34">
        <v>193837.07</v>
      </c>
      <c r="N22" s="35">
        <f t="shared" si="6"/>
        <v>48459.26999999999</v>
      </c>
      <c r="O22" s="36">
        <f>Table1[[#This Row],[Размер на БФП (в лева) / Amount of the grant (in BGN)]]*0.85</f>
        <v>164761.50950000001</v>
      </c>
      <c r="P22" s="37">
        <f>Table1[[#This Row],[Размер на съфинансирането от Съюза (в лева) / Union co-financing (in BGN)]]/Table1[[#This Row],[Размер на БФП (в лева) / Amount of the grant (in BGN)]]</f>
        <v>0.85000000000000009</v>
      </c>
    </row>
    <row r="23" spans="1:16" s="7" customFormat="1" ht="73.5" customHeight="1" x14ac:dyDescent="0.2">
      <c r="A23" s="48" t="s">
        <v>140</v>
      </c>
      <c r="B23" s="61" t="s">
        <v>148</v>
      </c>
      <c r="C23" s="62" t="s">
        <v>157</v>
      </c>
      <c r="D23" s="48" t="s">
        <v>89</v>
      </c>
      <c r="E23" s="28">
        <v>43686</v>
      </c>
      <c r="F23" s="29" t="s">
        <v>108</v>
      </c>
      <c r="G23" s="30">
        <v>44083</v>
      </c>
      <c r="H23" s="31" t="s">
        <v>178</v>
      </c>
      <c r="I23" s="62" t="s">
        <v>169</v>
      </c>
      <c r="J23" s="27" t="s">
        <v>177</v>
      </c>
      <c r="K23" s="33" t="s">
        <v>63</v>
      </c>
      <c r="L23" s="34">
        <v>250000</v>
      </c>
      <c r="M23" s="34">
        <v>200000</v>
      </c>
      <c r="N23" s="35">
        <f t="shared" si="6"/>
        <v>50000</v>
      </c>
      <c r="O23" s="36">
        <f>Table1[[#This Row],[Размер на БФП (в лева) / Amount of the grant (in BGN)]]*0.85</f>
        <v>170000</v>
      </c>
      <c r="P23" s="37">
        <f>Table1[[#This Row],[Размер на съфинансирането от Съюза (в лева) / Union co-financing (in BGN)]]/Table1[[#This Row],[Размер на БФП (в лева) / Amount of the grant (in BGN)]]</f>
        <v>0.85</v>
      </c>
    </row>
    <row r="24" spans="1:16" s="7" customFormat="1" ht="73.5" customHeight="1" x14ac:dyDescent="0.2">
      <c r="A24" s="48" t="s">
        <v>141</v>
      </c>
      <c r="B24" s="61" t="s">
        <v>149</v>
      </c>
      <c r="C24" s="62" t="s">
        <v>158</v>
      </c>
      <c r="D24" s="48" t="s">
        <v>81</v>
      </c>
      <c r="E24" s="28">
        <v>43686</v>
      </c>
      <c r="F24" s="29" t="s">
        <v>91</v>
      </c>
      <c r="G24" s="30">
        <v>44052</v>
      </c>
      <c r="H24" s="31" t="s">
        <v>179</v>
      </c>
      <c r="I24" s="62" t="s">
        <v>170</v>
      </c>
      <c r="J24" s="27" t="s">
        <v>177</v>
      </c>
      <c r="K24" s="33" t="s">
        <v>63</v>
      </c>
      <c r="L24" s="34">
        <v>188200.37</v>
      </c>
      <c r="M24" s="34">
        <v>150560.28</v>
      </c>
      <c r="N24" s="35">
        <f t="shared" ref="N24:N42" si="7">L24-M24</f>
        <v>37640.089999999997</v>
      </c>
      <c r="O24" s="36">
        <f>Table1[[#This Row],[Размер на БФП (в лева) / Amount of the grant (in BGN)]]*0.85</f>
        <v>127976.238</v>
      </c>
      <c r="P24" s="37">
        <f>Table1[[#This Row],[Размер на съфинансирането от Съюза (в лева) / Union co-financing (in BGN)]]/Table1[[#This Row],[Размер на БФП (в лева) / Amount of the grant (in BGN)]]</f>
        <v>0.85</v>
      </c>
    </row>
    <row r="25" spans="1:16" s="7" customFormat="1" ht="73.5" customHeight="1" x14ac:dyDescent="0.2">
      <c r="A25" s="48" t="s">
        <v>142</v>
      </c>
      <c r="B25" s="61" t="s">
        <v>150</v>
      </c>
      <c r="C25" s="62" t="s">
        <v>159</v>
      </c>
      <c r="D25" s="48" t="s">
        <v>164</v>
      </c>
      <c r="E25" s="28">
        <v>43686</v>
      </c>
      <c r="F25" s="29" t="s">
        <v>180</v>
      </c>
      <c r="G25" s="30">
        <v>44174</v>
      </c>
      <c r="H25" s="31" t="s">
        <v>181</v>
      </c>
      <c r="I25" s="62" t="s">
        <v>171</v>
      </c>
      <c r="J25" s="27" t="s">
        <v>70</v>
      </c>
      <c r="K25" s="33" t="s">
        <v>63</v>
      </c>
      <c r="L25" s="34">
        <v>249278.04</v>
      </c>
      <c r="M25" s="34">
        <v>199422.44</v>
      </c>
      <c r="N25" s="35">
        <f t="shared" si="7"/>
        <v>49855.600000000006</v>
      </c>
      <c r="O25" s="36">
        <f>Table1[[#This Row],[Размер на БФП (в лева) / Amount of the grant (in BGN)]]*0.85</f>
        <v>169509.07399999999</v>
      </c>
      <c r="P25" s="37">
        <f>Table1[[#This Row],[Размер на съфинансирането от Съюза (в лева) / Union co-financing (in BGN)]]/Table1[[#This Row],[Размер на БФП (в лева) / Amount of the grant (in BGN)]]</f>
        <v>0.85</v>
      </c>
    </row>
    <row r="26" spans="1:16" s="7" customFormat="1" ht="73.5" customHeight="1" x14ac:dyDescent="0.2">
      <c r="A26" s="48" t="s">
        <v>131</v>
      </c>
      <c r="B26" s="61" t="s">
        <v>151</v>
      </c>
      <c r="C26" s="62" t="s">
        <v>160</v>
      </c>
      <c r="D26" s="48" t="s">
        <v>134</v>
      </c>
      <c r="E26" s="28">
        <v>43686</v>
      </c>
      <c r="F26" s="29" t="s">
        <v>17</v>
      </c>
      <c r="G26" s="30">
        <v>44234</v>
      </c>
      <c r="H26" s="31" t="s">
        <v>135</v>
      </c>
      <c r="I26" s="62" t="s">
        <v>136</v>
      </c>
      <c r="J26" s="27" t="s">
        <v>137</v>
      </c>
      <c r="K26" s="33" t="s">
        <v>63</v>
      </c>
      <c r="L26" s="34">
        <v>250000</v>
      </c>
      <c r="M26" s="34">
        <v>200000</v>
      </c>
      <c r="N26" s="35">
        <f t="shared" ref="N26:N29" si="8">L26-M26</f>
        <v>50000</v>
      </c>
      <c r="O26" s="36">
        <f>Table1[[#This Row],[Размер на БФП (в лева) / Amount of the grant (in BGN)]]*0.85</f>
        <v>170000</v>
      </c>
      <c r="P26" s="37">
        <f>Table1[[#This Row],[Размер на съфинансирането от Съюза (в лева) / Union co-financing (in BGN)]]/Table1[[#This Row],[Размер на БФП (в лева) / Amount of the grant (in BGN)]]</f>
        <v>0.85</v>
      </c>
    </row>
    <row r="27" spans="1:16" s="7" customFormat="1" ht="73.5" customHeight="1" x14ac:dyDescent="0.2">
      <c r="A27" s="48" t="s">
        <v>124</v>
      </c>
      <c r="B27" s="61" t="s">
        <v>125</v>
      </c>
      <c r="C27" s="62" t="s">
        <v>126</v>
      </c>
      <c r="D27" s="48" t="s">
        <v>127</v>
      </c>
      <c r="E27" s="28">
        <v>43685</v>
      </c>
      <c r="F27" s="29" t="s">
        <v>17</v>
      </c>
      <c r="G27" s="30">
        <v>44234</v>
      </c>
      <c r="H27" s="31" t="s">
        <v>130</v>
      </c>
      <c r="I27" s="62" t="s">
        <v>129</v>
      </c>
      <c r="J27" s="47" t="s">
        <v>74</v>
      </c>
      <c r="K27" s="33" t="s">
        <v>63</v>
      </c>
      <c r="L27" s="34">
        <v>249470</v>
      </c>
      <c r="M27" s="34">
        <v>199576</v>
      </c>
      <c r="N27" s="35">
        <f t="shared" si="8"/>
        <v>49894</v>
      </c>
      <c r="O27" s="36">
        <f>Table1[[#This Row],[Размер на БФП (в лева) / Amount of the grant (in BGN)]]*0.85</f>
        <v>169639.6</v>
      </c>
      <c r="P27" s="37">
        <f>Table1[[#This Row],[Размер на съфинансирането от Съюза (в лева) / Union co-financing (in BGN)]]/Table1[[#This Row],[Размер на БФП (в лева) / Amount of the grant (in BGN)]]</f>
        <v>0.85</v>
      </c>
    </row>
    <row r="28" spans="1:16" s="7" customFormat="1" ht="73.5" customHeight="1" x14ac:dyDescent="0.2">
      <c r="A28" s="48" t="s">
        <v>143</v>
      </c>
      <c r="B28" s="61" t="s">
        <v>152</v>
      </c>
      <c r="C28" s="62" t="s">
        <v>161</v>
      </c>
      <c r="D28" s="48" t="s">
        <v>77</v>
      </c>
      <c r="E28" s="28">
        <v>43686</v>
      </c>
      <c r="F28" s="29" t="s">
        <v>91</v>
      </c>
      <c r="G28" s="30">
        <v>44052</v>
      </c>
      <c r="H28" s="31" t="s">
        <v>183</v>
      </c>
      <c r="I28" s="62" t="s">
        <v>172</v>
      </c>
      <c r="J28" s="47" t="s">
        <v>182</v>
      </c>
      <c r="K28" s="33" t="s">
        <v>63</v>
      </c>
      <c r="L28" s="34">
        <v>247801</v>
      </c>
      <c r="M28" s="34">
        <v>198240.8</v>
      </c>
      <c r="N28" s="35">
        <f t="shared" si="8"/>
        <v>49560.200000000012</v>
      </c>
      <c r="O28" s="36">
        <f>Table1[[#This Row],[Размер на БФП (в лева) / Amount of the grant (in BGN)]]*0.85</f>
        <v>168504.68</v>
      </c>
      <c r="P28" s="37">
        <f>Table1[[#This Row],[Размер на съфинансирането от Съюза (в лева) / Union co-financing (in BGN)]]/Table1[[#This Row],[Размер на БФП (в лева) / Amount of the grant (in BGN)]]</f>
        <v>0.85</v>
      </c>
    </row>
    <row r="29" spans="1:16" s="7" customFormat="1" ht="73.5" customHeight="1" x14ac:dyDescent="0.2">
      <c r="A29" s="48" t="s">
        <v>144</v>
      </c>
      <c r="B29" s="61" t="s">
        <v>153</v>
      </c>
      <c r="C29" s="62" t="s">
        <v>162</v>
      </c>
      <c r="D29" s="48" t="s">
        <v>165</v>
      </c>
      <c r="E29" s="28">
        <v>43686</v>
      </c>
      <c r="F29" s="29" t="s">
        <v>108</v>
      </c>
      <c r="G29" s="30">
        <v>44083</v>
      </c>
      <c r="H29" s="63" t="s">
        <v>184</v>
      </c>
      <c r="I29" s="62" t="s">
        <v>173</v>
      </c>
      <c r="J29" s="47" t="s">
        <v>83</v>
      </c>
      <c r="K29" s="33" t="s">
        <v>63</v>
      </c>
      <c r="L29" s="34">
        <v>249770</v>
      </c>
      <c r="M29" s="34">
        <v>199816</v>
      </c>
      <c r="N29" s="35">
        <f t="shared" si="8"/>
        <v>49954</v>
      </c>
      <c r="O29" s="36">
        <f>Table1[[#This Row],[Размер на БФП (в лева) / Amount of the grant (in BGN)]]*0.85</f>
        <v>169843.6</v>
      </c>
      <c r="P29" s="37">
        <f>Table1[[#This Row],[Размер на съфинансирането от Съюза (в лева) / Union co-financing (in BGN)]]/Table1[[#This Row],[Размер на БФП (в лева) / Amount of the grant (in BGN)]]</f>
        <v>0.85</v>
      </c>
    </row>
    <row r="30" spans="1:16" s="7" customFormat="1" ht="73.5" customHeight="1" x14ac:dyDescent="0.2">
      <c r="A30" s="48" t="s">
        <v>145</v>
      </c>
      <c r="B30" s="61" t="s">
        <v>154</v>
      </c>
      <c r="C30" s="62" t="s">
        <v>163</v>
      </c>
      <c r="D30" s="48" t="s">
        <v>166</v>
      </c>
      <c r="E30" s="28">
        <v>43686</v>
      </c>
      <c r="F30" s="29" t="s">
        <v>17</v>
      </c>
      <c r="G30" s="30">
        <v>44234</v>
      </c>
      <c r="H30" s="63" t="s">
        <v>185</v>
      </c>
      <c r="I30" s="62" t="s">
        <v>174</v>
      </c>
      <c r="J30" s="47" t="s">
        <v>94</v>
      </c>
      <c r="K30" s="33" t="s">
        <v>63</v>
      </c>
      <c r="L30" s="34">
        <v>211789</v>
      </c>
      <c r="M30" s="34">
        <v>169431.2</v>
      </c>
      <c r="N30" s="35">
        <f t="shared" ref="N30:N33" si="9">L30-M30</f>
        <v>42357.799999999988</v>
      </c>
      <c r="O30" s="36">
        <f>Table1[[#This Row],[Размер на БФП (в лева) / Amount of the grant (in BGN)]]*0.85</f>
        <v>144016.52000000002</v>
      </c>
      <c r="P30" s="37">
        <f>Table1[[#This Row],[Размер на съфинансирането от Съюза (в лева) / Union co-financing (in BGN)]]/Table1[[#This Row],[Размер на БФП (в лева) / Amount of the grant (in BGN)]]</f>
        <v>0.85000000000000009</v>
      </c>
    </row>
    <row r="31" spans="1:16" s="7" customFormat="1" ht="73.5" customHeight="1" x14ac:dyDescent="0.2">
      <c r="A31" s="26"/>
      <c r="B31" s="26"/>
      <c r="C31" s="39"/>
      <c r="D31" s="40"/>
      <c r="E31" s="28"/>
      <c r="F31" s="29"/>
      <c r="G31" s="30"/>
      <c r="H31" s="31"/>
      <c r="I31" s="32"/>
      <c r="J31" s="27"/>
      <c r="K31" s="33" t="s">
        <v>63</v>
      </c>
      <c r="L31" s="34"/>
      <c r="M31" s="34"/>
      <c r="N31" s="35">
        <f t="shared" si="9"/>
        <v>0</v>
      </c>
      <c r="O31" s="36">
        <f>Table1[[#This Row],[Размер на БФП (в лева) / Amount of the grant (in BGN)]]*0.85</f>
        <v>0</v>
      </c>
      <c r="P31" s="37" t="e">
        <f>Table1[[#This Row],[Размер на съфинансирането от Съюза (в лева) / Union co-financing (in BGN)]]/Table1[[#This Row],[Размер на БФП (в лева) / Amount of the grant (in BGN)]]</f>
        <v>#DIV/0!</v>
      </c>
    </row>
    <row r="32" spans="1:16" s="7" customFormat="1" ht="73.5" customHeight="1" x14ac:dyDescent="0.2">
      <c r="A32" s="26"/>
      <c r="B32" s="26"/>
      <c r="C32" s="39"/>
      <c r="D32" s="40"/>
      <c r="E32" s="28"/>
      <c r="F32" s="29"/>
      <c r="G32" s="30"/>
      <c r="H32" s="31"/>
      <c r="I32" s="32"/>
      <c r="J32" s="27"/>
      <c r="K32" s="33" t="s">
        <v>63</v>
      </c>
      <c r="L32" s="34"/>
      <c r="M32" s="34"/>
      <c r="N32" s="35">
        <f t="shared" si="9"/>
        <v>0</v>
      </c>
      <c r="O32" s="36">
        <f>Table1[[#This Row],[Размер на БФП (в лева) / Amount of the grant (in BGN)]]*0.85</f>
        <v>0</v>
      </c>
      <c r="P32" s="37" t="e">
        <f>Table1[[#This Row],[Размер на съфинансирането от Съюза (в лева) / Union co-financing (in BGN)]]/Table1[[#This Row],[Размер на БФП (в лева) / Amount of the grant (in BGN)]]</f>
        <v>#DIV/0!</v>
      </c>
    </row>
    <row r="33" spans="1:16" s="7" customFormat="1" ht="73.5" customHeight="1" x14ac:dyDescent="0.2">
      <c r="A33" s="26"/>
      <c r="B33" s="26"/>
      <c r="C33" s="39"/>
      <c r="D33" s="40"/>
      <c r="E33" s="28"/>
      <c r="F33" s="29"/>
      <c r="G33" s="30"/>
      <c r="H33" s="31"/>
      <c r="I33" s="32"/>
      <c r="J33" s="27"/>
      <c r="K33" s="33" t="s">
        <v>63</v>
      </c>
      <c r="L33" s="34"/>
      <c r="M33" s="34"/>
      <c r="N33" s="35">
        <f t="shared" si="9"/>
        <v>0</v>
      </c>
      <c r="O33" s="36">
        <f>Table1[[#This Row],[Размер на БФП (в лева) / Amount of the grant (in BGN)]]*0.85</f>
        <v>0</v>
      </c>
      <c r="P33" s="37" t="e">
        <f>Table1[[#This Row],[Размер на съфинансирането от Съюза (в лева) / Union co-financing (in BGN)]]/Table1[[#This Row],[Размер на БФП (в лева) / Amount of the grant (in BGN)]]</f>
        <v>#DIV/0!</v>
      </c>
    </row>
    <row r="34" spans="1:16" s="7" customFormat="1" ht="73.5" customHeight="1" x14ac:dyDescent="0.2">
      <c r="A34" s="26"/>
      <c r="B34" s="26"/>
      <c r="C34" s="39"/>
      <c r="D34" s="40"/>
      <c r="E34" s="28"/>
      <c r="F34" s="29"/>
      <c r="G34" s="30"/>
      <c r="H34" s="31"/>
      <c r="I34" s="32"/>
      <c r="J34" s="27"/>
      <c r="K34" s="33" t="s">
        <v>63</v>
      </c>
      <c r="L34" s="34"/>
      <c r="M34" s="34"/>
      <c r="N34" s="35">
        <f t="shared" ref="N34:N37" si="10">L34-M34</f>
        <v>0</v>
      </c>
      <c r="O34" s="36">
        <f>Table1[[#This Row],[Размер на БФП (в лева) / Amount of the grant (in BGN)]]*0.85</f>
        <v>0</v>
      </c>
      <c r="P34" s="37" t="e">
        <f>Table1[[#This Row],[Размер на съфинансирането от Съюза (в лева) / Union co-financing (in BGN)]]/Table1[[#This Row],[Размер на БФП (в лева) / Amount of the grant (in BGN)]]</f>
        <v>#DIV/0!</v>
      </c>
    </row>
    <row r="35" spans="1:16" s="7" customFormat="1" ht="73.5" customHeight="1" x14ac:dyDescent="0.2">
      <c r="A35" s="26"/>
      <c r="B35" s="26"/>
      <c r="C35" s="39"/>
      <c r="D35" s="40"/>
      <c r="E35" s="28"/>
      <c r="F35" s="29"/>
      <c r="G35" s="30"/>
      <c r="H35" s="31"/>
      <c r="I35" s="32"/>
      <c r="J35" s="27"/>
      <c r="K35" s="33" t="s">
        <v>63</v>
      </c>
      <c r="L35" s="34"/>
      <c r="M35" s="34"/>
      <c r="N35" s="35">
        <f t="shared" si="10"/>
        <v>0</v>
      </c>
      <c r="O35" s="36">
        <f>Table1[[#This Row],[Размер на БФП (в лева) / Amount of the grant (in BGN)]]*0.85</f>
        <v>0</v>
      </c>
      <c r="P35" s="37" t="e">
        <f>Table1[[#This Row],[Размер на съфинансирането от Съюза (в лева) / Union co-financing (in BGN)]]/Table1[[#This Row],[Размер на БФП (в лева) / Amount of the grant (in BGN)]]</f>
        <v>#DIV/0!</v>
      </c>
    </row>
    <row r="36" spans="1:16" s="7" customFormat="1" ht="73.5" customHeight="1" x14ac:dyDescent="0.2">
      <c r="A36" s="26"/>
      <c r="B36" s="26"/>
      <c r="C36" s="39"/>
      <c r="D36" s="40"/>
      <c r="E36" s="28"/>
      <c r="F36" s="29"/>
      <c r="G36" s="30"/>
      <c r="H36" s="31"/>
      <c r="I36" s="32"/>
      <c r="J36" s="27"/>
      <c r="K36" s="33" t="s">
        <v>63</v>
      </c>
      <c r="L36" s="34"/>
      <c r="M36" s="34"/>
      <c r="N36" s="35">
        <f t="shared" si="10"/>
        <v>0</v>
      </c>
      <c r="O36" s="36">
        <f>Table1[[#This Row],[Размер на БФП (в лева) / Amount of the grant (in BGN)]]*0.85</f>
        <v>0</v>
      </c>
      <c r="P36" s="37" t="e">
        <f>Table1[[#This Row],[Размер на съфинансирането от Съюза (в лева) / Union co-financing (in BGN)]]/Table1[[#This Row],[Размер на БФП (в лева) / Amount of the grant (in BGN)]]</f>
        <v>#DIV/0!</v>
      </c>
    </row>
    <row r="37" spans="1:16" s="7" customFormat="1" ht="73.5" customHeight="1" x14ac:dyDescent="0.2">
      <c r="A37" s="26"/>
      <c r="B37" s="26"/>
      <c r="C37" s="39"/>
      <c r="D37" s="40"/>
      <c r="E37" s="28"/>
      <c r="F37" s="29"/>
      <c r="G37" s="30"/>
      <c r="H37" s="31"/>
      <c r="I37" s="32"/>
      <c r="J37" s="27"/>
      <c r="K37" s="33" t="s">
        <v>63</v>
      </c>
      <c r="L37" s="34"/>
      <c r="M37" s="34"/>
      <c r="N37" s="35">
        <f t="shared" si="10"/>
        <v>0</v>
      </c>
      <c r="O37" s="36">
        <f>Table1[[#This Row],[Размер на БФП (в лева) / Amount of the grant (in BGN)]]*0.85</f>
        <v>0</v>
      </c>
      <c r="P37" s="37" t="e">
        <f>Table1[[#This Row],[Размер на съфинансирането от Съюза (в лева) / Union co-financing (in BGN)]]/Table1[[#This Row],[Размер на БФП (в лева) / Amount of the grant (in BGN)]]</f>
        <v>#DIV/0!</v>
      </c>
    </row>
    <row r="38" spans="1:16" s="7" customFormat="1" ht="73.5" customHeight="1" x14ac:dyDescent="0.2">
      <c r="A38" s="26"/>
      <c r="B38" s="26"/>
      <c r="C38" s="39"/>
      <c r="D38" s="40"/>
      <c r="E38" s="28"/>
      <c r="F38" s="29"/>
      <c r="G38" s="30"/>
      <c r="H38" s="31"/>
      <c r="I38" s="32"/>
      <c r="J38" s="27"/>
      <c r="K38" s="33"/>
      <c r="L38" s="34"/>
      <c r="M38" s="34"/>
      <c r="N38" s="35">
        <f t="shared" ref="N38:N41" si="11">L38-M38</f>
        <v>0</v>
      </c>
      <c r="O38" s="36">
        <f>Table1[[#This Row],[Размер на БФП (в лева) / Amount of the grant (in BGN)]]*0.85</f>
        <v>0</v>
      </c>
      <c r="P38" s="37" t="e">
        <f>Table1[[#This Row],[Размер на съфинансирането от Съюза (в лева) / Union co-financing (in BGN)]]/Table1[[#This Row],[Размер на БФП (в лева) / Amount of the grant (in BGN)]]</f>
        <v>#DIV/0!</v>
      </c>
    </row>
    <row r="39" spans="1:16" s="7" customFormat="1" ht="73.5" customHeight="1" x14ac:dyDescent="0.2">
      <c r="A39" s="26"/>
      <c r="B39" s="26"/>
      <c r="C39" s="39"/>
      <c r="D39" s="40"/>
      <c r="E39" s="28"/>
      <c r="F39" s="29"/>
      <c r="G39" s="30"/>
      <c r="H39" s="31"/>
      <c r="I39" s="32"/>
      <c r="J39" s="27"/>
      <c r="K39" s="33"/>
      <c r="L39" s="34"/>
      <c r="M39" s="34"/>
      <c r="N39" s="35">
        <f t="shared" si="11"/>
        <v>0</v>
      </c>
      <c r="O39" s="36">
        <f>Table1[[#This Row],[Размер на БФП (в лева) / Amount of the grant (in BGN)]]*0.85</f>
        <v>0</v>
      </c>
      <c r="P39" s="37" t="e">
        <f>Table1[[#This Row],[Размер на съфинансирането от Съюза (в лева) / Union co-financing (in BGN)]]/Table1[[#This Row],[Размер на БФП (в лева) / Amount of the grant (in BGN)]]</f>
        <v>#DIV/0!</v>
      </c>
    </row>
    <row r="40" spans="1:16" s="7" customFormat="1" ht="73.5" customHeight="1" x14ac:dyDescent="0.2">
      <c r="A40" s="26"/>
      <c r="B40" s="26"/>
      <c r="C40" s="39"/>
      <c r="D40" s="40"/>
      <c r="E40" s="28"/>
      <c r="F40" s="29"/>
      <c r="G40" s="30"/>
      <c r="H40" s="31"/>
      <c r="I40" s="32"/>
      <c r="J40" s="27"/>
      <c r="K40" s="33"/>
      <c r="L40" s="34"/>
      <c r="M40" s="34"/>
      <c r="N40" s="35">
        <f t="shared" si="11"/>
        <v>0</v>
      </c>
      <c r="O40" s="36">
        <f>Table1[[#This Row],[Размер на БФП (в лева) / Amount of the grant (in BGN)]]*0.85</f>
        <v>0</v>
      </c>
      <c r="P40" s="37" t="e">
        <f>Table1[[#This Row],[Размер на съфинансирането от Съюза (в лева) / Union co-financing (in BGN)]]/Table1[[#This Row],[Размер на БФП (в лева) / Amount of the grant (in BGN)]]</f>
        <v>#DIV/0!</v>
      </c>
    </row>
    <row r="41" spans="1:16" s="7" customFormat="1" ht="73.5" customHeight="1" x14ac:dyDescent="0.2">
      <c r="A41" s="26"/>
      <c r="B41" s="26"/>
      <c r="C41" s="39"/>
      <c r="D41" s="40"/>
      <c r="E41" s="28"/>
      <c r="F41" s="29"/>
      <c r="G41" s="30"/>
      <c r="H41" s="31"/>
      <c r="I41" s="32"/>
      <c r="J41" s="27"/>
      <c r="K41" s="33"/>
      <c r="L41" s="34"/>
      <c r="M41" s="34"/>
      <c r="N41" s="35">
        <f t="shared" si="11"/>
        <v>0</v>
      </c>
      <c r="O41" s="36">
        <f>Table1[[#This Row],[Размер на БФП (в лева) / Amount of the grant (in BGN)]]*0.85</f>
        <v>0</v>
      </c>
      <c r="P41" s="37" t="e">
        <f>Table1[[#This Row],[Размер на съфинансирането от Съюза (в лева) / Union co-financing (in BGN)]]/Table1[[#This Row],[Размер на БФП (в лева) / Amount of the grant (in BGN)]]</f>
        <v>#DIV/0!</v>
      </c>
    </row>
    <row r="42" spans="1:16" s="7" customFormat="1" ht="73.5" customHeight="1" x14ac:dyDescent="0.2">
      <c r="A42" s="26"/>
      <c r="B42" s="26"/>
      <c r="C42" s="39"/>
      <c r="D42" s="40"/>
      <c r="E42" s="28"/>
      <c r="F42" s="29"/>
      <c r="G42" s="30"/>
      <c r="H42" s="31"/>
      <c r="I42" s="32"/>
      <c r="J42" s="27"/>
      <c r="K42" s="33"/>
      <c r="L42" s="34"/>
      <c r="M42" s="34"/>
      <c r="N42" s="35">
        <f t="shared" si="7"/>
        <v>0</v>
      </c>
      <c r="O42" s="36">
        <f>Table1[[#This Row],[Размер на БФП (в лева) / Amount of the grant (in BGN)]]*0.85</f>
        <v>0</v>
      </c>
      <c r="P42" s="37" t="e">
        <f>Table1[[#This Row],[Размер на съфинансирането от Съюза (в лева) / Union co-financing (in BGN)]]/Table1[[#This Row],[Размер на БФП (в лева) / Amount of the grant (in BGN)]]</f>
        <v>#DIV/0!</v>
      </c>
    </row>
    <row r="43" spans="1:16" s="7" customFormat="1" ht="73.5" customHeight="1" x14ac:dyDescent="0.2">
      <c r="A43" s="26"/>
      <c r="B43" s="26"/>
      <c r="C43" s="39"/>
      <c r="D43" s="40"/>
      <c r="E43" s="28"/>
      <c r="F43" s="29"/>
      <c r="G43" s="30"/>
      <c r="H43" s="31"/>
      <c r="I43" s="32"/>
      <c r="J43" s="27"/>
      <c r="K43" s="33"/>
      <c r="L43" s="34"/>
      <c r="M43" s="34"/>
      <c r="N43" s="35">
        <f t="shared" si="3"/>
        <v>0</v>
      </c>
      <c r="O43" s="36">
        <f>Table1[[#This Row],[Размер на БФП (в лева) / Amount of the grant (in BGN)]]*0.85</f>
        <v>0</v>
      </c>
      <c r="P43" s="37" t="e">
        <f>Table1[[#This Row],[Размер на съфинансирането от Съюза (в лева) / Union co-financing (in BGN)]]/Table1[[#This Row],[Размер на БФП (в лева) / Amount of the grant (in BGN)]]</f>
        <v>#DIV/0!</v>
      </c>
    </row>
    <row r="44" spans="1:16" s="7" customFormat="1" ht="73.5" customHeight="1" x14ac:dyDescent="0.2">
      <c r="A44" s="26"/>
      <c r="B44" s="13"/>
      <c r="C44" s="13"/>
      <c r="D44" s="13"/>
      <c r="E44" s="28"/>
      <c r="F44" s="29"/>
      <c r="G44" s="30"/>
      <c r="H44" s="31"/>
      <c r="I44" s="32"/>
      <c r="J44" s="27"/>
      <c r="K44" s="33"/>
      <c r="L44" s="34"/>
      <c r="M44" s="34"/>
      <c r="N44" s="35">
        <f>L44-M44</f>
        <v>0</v>
      </c>
      <c r="O44" s="36">
        <f>Table1[[#This Row],[Размер на БФП (в лева) / Amount of the grant (in BGN)]]*0.85</f>
        <v>0</v>
      </c>
      <c r="P44" s="37" t="e">
        <f>Table1[[#This Row],[Размер на съфинансирането от Съюза (в лева) / Union co-financing (in BGN)]]/Table1[[#This Row],[Размер на БФП (в лева) / Amount of the grant (in BGN)]]</f>
        <v>#DIV/0!</v>
      </c>
    </row>
    <row r="45" spans="1:16" s="7" customFormat="1" ht="12.75" x14ac:dyDescent="0.2">
      <c r="A45" s="26"/>
      <c r="B45" s="13"/>
      <c r="C45" s="14"/>
      <c r="D45" s="15"/>
      <c r="E45" s="16"/>
      <c r="F45" s="17"/>
      <c r="G45" s="24"/>
      <c r="H45" s="25"/>
      <c r="I45" s="18"/>
      <c r="J45" s="19"/>
      <c r="K45" s="20"/>
      <c r="L45" s="21"/>
      <c r="M45" s="21"/>
      <c r="N45" s="22">
        <f>L45-M45</f>
        <v>0</v>
      </c>
      <c r="O45" s="23">
        <f>Table1[[#This Row],[Размер на БФП (в лева) / Amount of the grant (in BGN)]]*0.85</f>
        <v>0</v>
      </c>
      <c r="P45" s="12" t="e">
        <f>Table1[[#This Row],[Размер на съфинансирането от Съюза (в лева) / Union co-financing (in BGN)]]/Table1[[#This Row],[Размер на БФП (в лева) / Amount of the grant (in BGN)]]</f>
        <v>#DIV/0!</v>
      </c>
    </row>
    <row r="46" spans="1:16" x14ac:dyDescent="0.2">
      <c r="A46" s="38"/>
      <c r="B46" s="38"/>
      <c r="C46" s="49"/>
      <c r="D46" s="50"/>
      <c r="E46" s="51"/>
      <c r="F46" s="52"/>
      <c r="G46" s="53"/>
      <c r="H46" s="54"/>
      <c r="I46" s="55"/>
      <c r="J46" s="50"/>
      <c r="K46" s="56"/>
      <c r="L46" s="57"/>
      <c r="M46" s="57"/>
      <c r="N46" s="58">
        <f>L46-M46</f>
        <v>0</v>
      </c>
      <c r="O46" s="59">
        <f>Table1[[#This Row],[Размер на БФП (в лева) / Amount of the grant (in BGN)]]*0.85</f>
        <v>0</v>
      </c>
      <c r="P46" s="60" t="e">
        <f>Table1[[#This Row],[Размер на съфинансирането от Съюза (в лева) / Union co-financing (in BGN)]]/Table1[[#This Row],[Размер на БФП (в лева) / Amount of the grant (in BGN)]]</f>
        <v>#DIV/0!</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2019-08-12T12:08:53Z</dcterms:modified>
</cp:coreProperties>
</file>