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От ВО към заетост\Окончателни насоки -07052024 - трак\Annex_IV_Помощна таблица за бюджет-ВО-трак\"/>
    </mc:Choice>
  </mc:AlternateContent>
  <xr:revisionPtr revIDLastSave="0" documentId="13_ncr:1_{6E096AE6-3DBF-416C-B44E-3616967141BB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Дейност 1" sheetId="4" r:id="rId1"/>
    <sheet name="Поддейност 2.1" sheetId="3" r:id="rId2"/>
    <sheet name="Поддейност 2.2" sheetId="2" r:id="rId3"/>
    <sheet name="Поддейност 2.3" sheetId="5" r:id="rId4"/>
    <sheet name="Преки разходи за персонал" sheetId="6" r:id="rId5"/>
    <sheet name="Бюджет ИСУН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" l="1"/>
  <c r="C15" i="1"/>
  <c r="C14" i="1"/>
  <c r="C10" i="1"/>
  <c r="D13" i="2"/>
  <c r="D12" i="2"/>
  <c r="D11" i="2"/>
  <c r="D10" i="2"/>
  <c r="C21" i="1" l="1"/>
  <c r="C22" i="1"/>
  <c r="C18" i="1"/>
  <c r="B4" i="6"/>
  <c r="E5" i="2"/>
  <c r="F5" i="2" s="1"/>
  <c r="E6" i="4"/>
  <c r="F6" i="4" s="1"/>
  <c r="C8" i="1"/>
  <c r="C7" i="1"/>
  <c r="D9" i="5"/>
  <c r="D6" i="5"/>
  <c r="D7" i="5"/>
  <c r="D8" i="5"/>
  <c r="D5" i="5"/>
  <c r="E6" i="2"/>
  <c r="F6" i="2" s="1"/>
  <c r="D10" i="3"/>
  <c r="E30" i="1"/>
  <c r="D9" i="3"/>
  <c r="C13" i="1" l="1"/>
  <c r="C12" i="1" s="1"/>
  <c r="F7" i="2"/>
  <c r="C11" i="1"/>
  <c r="C4" i="1"/>
  <c r="C3" i="1" s="1"/>
  <c r="C5" i="1"/>
  <c r="D6" i="3"/>
  <c r="D7" i="3"/>
  <c r="D8" i="3"/>
  <c r="D5" i="3"/>
  <c r="C20" i="1" l="1"/>
  <c r="F29" i="1" s="1"/>
  <c r="C9" i="1"/>
  <c r="C2" i="1" s="1"/>
  <c r="C19" i="1"/>
  <c r="C6" i="1"/>
  <c r="F30" i="1" l="1"/>
  <c r="C17" i="1"/>
  <c r="E29" i="1" s="1"/>
  <c r="E28" i="1"/>
  <c r="C16" i="1" l="1"/>
  <c r="C23" i="1" s="1"/>
  <c r="F28" i="1"/>
</calcChain>
</file>

<file path=xl/sharedStrings.xml><?xml version="1.0" encoding="utf-8"?>
<sst xmlns="http://schemas.openxmlformats.org/spreadsheetml/2006/main" count="137" uniqueCount="101">
  <si>
    <t>Единичен разход</t>
  </si>
  <si>
    <t>Общо</t>
  </si>
  <si>
    <t>Брой</t>
  </si>
  <si>
    <t>Разход</t>
  </si>
  <si>
    <r>
      <t xml:space="preserve">Стандартно пътуване </t>
    </r>
    <r>
      <rPr>
        <sz val="11"/>
        <color theme="2" tint="-0.499984740745262"/>
        <rFont val="Calibri"/>
        <family val="2"/>
        <scheme val="minor"/>
      </rPr>
      <t>(посочва се разстояние)</t>
    </r>
  </si>
  <si>
    <r>
      <t xml:space="preserve">Екологично пътуване </t>
    </r>
    <r>
      <rPr>
        <sz val="11"/>
        <color theme="2" tint="-0.499984740745262"/>
        <rFont val="Calibri"/>
        <family val="2"/>
        <scheme val="minor"/>
      </rPr>
      <t>(посочва се разстояние)</t>
    </r>
  </si>
  <si>
    <t>I.</t>
  </si>
  <si>
    <t>СТАНДАРТНА ТАБЛИЦА НА РАЗХОДИТЕ ЗА ЕДИНИЦА ПРОДУКТ</t>
  </si>
  <si>
    <t>1.</t>
  </si>
  <si>
    <t>2</t>
  </si>
  <si>
    <t>3</t>
  </si>
  <si>
    <t>II.</t>
  </si>
  <si>
    <t>ЕДИННА СТАВКА</t>
  </si>
  <si>
    <t>1.1.</t>
  </si>
  <si>
    <t>1.2.</t>
  </si>
  <si>
    <t>2.1.</t>
  </si>
  <si>
    <t>2.2.</t>
  </si>
  <si>
    <t>3.1.</t>
  </si>
  <si>
    <t>3.2.</t>
  </si>
  <si>
    <t>4.1.</t>
  </si>
  <si>
    <t>4.2.</t>
  </si>
  <si>
    <t>Oбщо разходи по проекта</t>
  </si>
  <si>
    <t>* Не са допуска въвеждането на нови типове разходи.</t>
  </si>
  <si>
    <t>**За всеки тип разход се добавят толкова редове, колкото е необходимо, за да се опишат всички разходи, необходими за изпълнението на планираните дейности.</t>
  </si>
  <si>
    <t>Обща информация</t>
  </si>
  <si>
    <t>Връзка с индикатори</t>
  </si>
  <si>
    <t>Връзка с дейности</t>
  </si>
  <si>
    <t>Дейност 1.Провеждане на допълнителни студентски практики на база оценка на кариерното ориентиране на студентите</t>
  </si>
  <si>
    <t>Планиран брой студенти</t>
  </si>
  <si>
    <t>Бюджетен ред 2.  Разходи за проучване на международния опит (мобилност на персонал)</t>
  </si>
  <si>
    <t>Поддейност 2.1. Проучване на международния опит при провеждане на дуално обучение и изготвяне на проекти на нормативни документи, ръководства, обучителни материали, образци на споразумения между ВУ, работодатели и обучаеми, с участие на социалните партньори</t>
  </si>
  <si>
    <t>Бюджетен ред 3. Разходи за апробиране на дуално обучение</t>
  </si>
  <si>
    <t xml:space="preserve">Единична стойност </t>
  </si>
  <si>
    <t xml:space="preserve">Поддейност 2.2.Пилотно въвеждане на дуално обучение във ВО </t>
  </si>
  <si>
    <t>Бюджетен ред 5. Преки разходи за персонал</t>
  </si>
  <si>
    <t>Поддейност 2.1</t>
  </si>
  <si>
    <t>Поддейност 2.2</t>
  </si>
  <si>
    <t>Поддейност 2.3</t>
  </si>
  <si>
    <t>Поддейност 2.5</t>
  </si>
  <si>
    <t>Бюджетен ред 1. Разходи за допълнително практическо обучение на студенти</t>
  </si>
  <si>
    <t>Разходи за проучване на международния опит (мобилност на персонал)</t>
  </si>
  <si>
    <t>Разходи за апробиране на дуално обучение</t>
  </si>
  <si>
    <t>Разходи за допълнително практическо обучение на студенти</t>
  </si>
  <si>
    <t>Примерен бюджет на проекта в ИСУН</t>
  </si>
  <si>
    <t>4</t>
  </si>
  <si>
    <t>5.1.</t>
  </si>
  <si>
    <t>5.2.</t>
  </si>
  <si>
    <t>6.1.</t>
  </si>
  <si>
    <t>6.2.</t>
  </si>
  <si>
    <r>
      <t xml:space="preserve">Преки разходи за персонал </t>
    </r>
    <r>
      <rPr>
        <i/>
        <sz val="11"/>
        <color theme="1"/>
        <rFont val="Calibri"/>
        <family val="2"/>
        <scheme val="minor"/>
      </rPr>
      <t>(20 % от другите преки разходи, различни от разходите за персонал)</t>
    </r>
  </si>
  <si>
    <r>
      <t xml:space="preserve">Към категория Регион в преход са планирани </t>
    </r>
    <r>
      <rPr>
        <b/>
        <sz val="11"/>
        <color rgb="FFC00000"/>
        <rFont val="Arial"/>
        <family val="2"/>
      </rPr>
      <t>максимум  63 283 595 лв.</t>
    </r>
    <r>
      <rPr>
        <sz val="11"/>
        <color theme="1"/>
        <rFont val="Arial"/>
        <family val="2"/>
      </rPr>
      <t xml:space="preserve"> от общия бюджет на процедурата (преки и непреки разходи)  </t>
    </r>
  </si>
  <si>
    <t>Дейност 1</t>
  </si>
  <si>
    <t>Обвързване на разходите с допълнителни вторични тематични области (вторични кодове), индикатори и дейности в ИСУН</t>
  </si>
  <si>
    <t>Връзка с вторични кодове</t>
  </si>
  <si>
    <t>01</t>
  </si>
  <si>
    <t>EEC010;  ИП3.13; EECO15; 3.2.1; 3.2.2; 3.2.3; SRI 3.1; SRI 3.3</t>
  </si>
  <si>
    <t>SOI 3.4; SRI 3.2; SRI 3.3</t>
  </si>
  <si>
    <t>EEC010; EECO15; SOI 3.4; SRI 3.2; SRI 3.3</t>
  </si>
  <si>
    <t>EEC010;  EECO15; EEC011; SOI 3.4;  SRI 3.2; SRI 3.3</t>
  </si>
  <si>
    <t>EEC010;  ИП 3.13; EECO15; 3.2.1; 3.2.2; 3.2.3; SOI 3.4; EEC011; SRI 3.1; SRI 3.2; SRI 3.3</t>
  </si>
  <si>
    <t>Общ разход</t>
  </si>
  <si>
    <t>Проверка за спазване на ограниченията по процедурата</t>
  </si>
  <si>
    <t>Ограничение по УК</t>
  </si>
  <si>
    <t>Планирано в проекта</t>
  </si>
  <si>
    <t>РАЗХОДИ ЗА УСЛУГИ</t>
  </si>
  <si>
    <t>III.</t>
  </si>
  <si>
    <t>Апробиране на дуално обучение</t>
  </si>
  <si>
    <t>Разходи за персонал</t>
  </si>
  <si>
    <r>
      <t xml:space="preserve">Разходи за допълнително практическо обучение на студенти </t>
    </r>
    <r>
      <rPr>
        <sz val="11"/>
        <color theme="2" tint="-0.499984740745262"/>
        <rFont val="Calibri"/>
        <family val="2"/>
        <scheme val="minor"/>
      </rPr>
      <t>( Регион в преход)</t>
    </r>
  </si>
  <si>
    <r>
      <t xml:space="preserve">Разходи за допълнително практическо обучение на студенти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</si>
  <si>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Разходи за мобилност  </t>
    </r>
    <r>
      <rPr>
        <sz val="11"/>
        <color theme="2" tint="-0.499984740745262"/>
        <rFont val="Calibri"/>
        <family val="2"/>
        <scheme val="minor"/>
      </rPr>
      <t>( Регион в преход)</t>
    </r>
  </si>
  <si>
    <r>
      <t xml:space="preserve">Разходи за мобилност 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</si>
  <si>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Разходи за апробиране на дуално обучение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</si>
  <si>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Разходи за апробиране на дуално обучение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</si>
  <si>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t>Разходи за организиране и логистика на събития</t>
  </si>
  <si>
    <r>
      <t xml:space="preserve">Преки разходи за персонал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</si>
  <si>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Преки разходи за персонал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</si>
  <si>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Непреки разходи </t>
    </r>
    <r>
      <rPr>
        <i/>
        <sz val="11"/>
        <color theme="1"/>
        <rFont val="Calibri"/>
        <family val="2"/>
        <scheme val="minor"/>
      </rPr>
      <t>(15 % от  разходите по бюджетни редове 1, 2, 3 и 4)</t>
    </r>
  </si>
  <si>
    <r>
      <t xml:space="preserve">Непреки разходи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</si>
  <si>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Непреки разходи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</si>
  <si>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* Процентното разпределение на разходите по региони на планиране във въведените от УО формули е примерно. Разпределението на средствата по региони на планиране е по преценка на кандидата, съобразно спецификата и обхвата на планираните дейности, като задължително трябва да бъде спазено </t>
    </r>
    <r>
      <rPr>
        <b/>
        <i/>
        <u/>
        <sz val="11"/>
        <color rgb="FFC00000"/>
        <rFont val="Calibri"/>
        <family val="2"/>
        <scheme val="minor"/>
      </rPr>
      <t xml:space="preserve">ограничението към категория Регион в преход  да бъдат планирани максимум 63 283 595 лв. </t>
    </r>
  </si>
  <si>
    <t>Въвеждат се данни само в полетата, оцветени в жълто!</t>
  </si>
  <si>
    <t>Стойността се изчислява автоматично!</t>
  </si>
  <si>
    <r>
      <t xml:space="preserve">Индивидуална подкрепа за престой </t>
    </r>
    <r>
      <rPr>
        <sz val="11"/>
        <color theme="2" tint="-0.499984740745262"/>
        <rFont val="Calibri"/>
        <family val="2"/>
        <scheme val="minor"/>
      </rPr>
      <t>(посочва се продължителност на престоя, държава и град)</t>
    </r>
  </si>
  <si>
    <t>Индексиран общ разход</t>
  </si>
  <si>
    <t>Обосновка на планираните мобилности</t>
  </si>
  <si>
    <t>Брой пакети от 40 академични часа за дуално обучение на 1 студент</t>
  </si>
  <si>
    <t xml:space="preserve">Обосновка </t>
  </si>
  <si>
    <t>Ръчно се въвеждат данни в полето, оцветени в жълто!</t>
  </si>
  <si>
    <t>Обосновка</t>
  </si>
  <si>
    <t>Допълнително практическо обучение на студенти в реална работна среда</t>
  </si>
  <si>
    <t xml:space="preserve">Общ брой допълнителни практически обучения на студенти </t>
  </si>
  <si>
    <t>Поддейност 2.3.Допълнителни обучения на студенти и организиране на събития с участието на и за студенти</t>
  </si>
  <si>
    <r>
      <t xml:space="preserve">Непреките разходи са в размер на </t>
    </r>
    <r>
      <rPr>
        <b/>
        <sz val="11"/>
        <color rgb="FFC00000"/>
        <rFont val="Arial"/>
        <family val="2"/>
      </rPr>
      <t xml:space="preserve">15% </t>
    </r>
    <r>
      <rPr>
        <sz val="11"/>
        <color theme="1"/>
        <rFont val="Arial"/>
        <family val="2"/>
      </rPr>
      <t>от преките разходи по проекта (без преките разходи за персонал)</t>
    </r>
  </si>
  <si>
    <r>
      <t xml:space="preserve">Преките разходи за персонал са в размер на </t>
    </r>
    <r>
      <rPr>
        <b/>
        <sz val="11"/>
        <color rgb="FFC00000"/>
        <rFont val="Arial"/>
        <family val="2"/>
      </rPr>
      <t xml:space="preserve">20% </t>
    </r>
    <r>
      <rPr>
        <sz val="11"/>
        <color theme="1"/>
        <rFont val="Arial"/>
        <family val="2"/>
      </rPr>
      <t>от другите преки разходи, различни от разходите за персонал (без разходите за организиране и логистика на събития)</t>
    </r>
  </si>
  <si>
    <t>Бюджетен ред 4. Разходи за организиране и логистика на събития и обучения</t>
  </si>
  <si>
    <t>Организиране и логистика на събития и обучения</t>
  </si>
  <si>
    <t>Брой събития /обучения</t>
  </si>
  <si>
    <t xml:space="preserve">Брой събития/обучения </t>
  </si>
  <si>
    <r>
      <t xml:space="preserve">Разходи за организиране и логистика на събития и обучения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</si>
  <si>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Разходи за организиране и логистика на събития и обучения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</si>
</sst>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Arial"/>
      <family val="2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u/>
      <sz val="11"/>
      <color rgb="FFC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A16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094D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2" fillId="4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/>
    </xf>
    <xf numFmtId="2" fontId="0" fillId="0" borderId="1" xfId="0" applyNumberFormat="1" applyBorder="1"/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Border="1"/>
    <xf numFmtId="0" fontId="0" fillId="5" borderId="1" xfId="0" applyFill="1" applyBorder="1"/>
    <xf numFmtId="0" fontId="4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vertical="center"/>
    </xf>
    <xf numFmtId="0" fontId="4" fillId="5" borderId="1" xfId="0" applyFont="1" applyFill="1" applyBorder="1"/>
    <xf numFmtId="0" fontId="7" fillId="0" borderId="0" xfId="0" applyFont="1" applyAlignment="1">
      <alignment vertical="center"/>
    </xf>
    <xf numFmtId="0" fontId="8" fillId="6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4" fontId="10" fillId="0" borderId="1" xfId="0" applyNumberFormat="1" applyFont="1" applyBorder="1"/>
    <xf numFmtId="0" fontId="0" fillId="0" borderId="8" xfId="0" applyBorder="1"/>
    <xf numFmtId="0" fontId="12" fillId="3" borderId="10" xfId="0" applyFont="1" applyFill="1" applyBorder="1" applyAlignment="1">
      <alignment horizontal="center" wrapText="1"/>
    </xf>
    <xf numFmtId="0" fontId="12" fillId="7" borderId="10" xfId="0" applyFont="1" applyFill="1" applyBorder="1" applyAlignment="1">
      <alignment horizontal="center" wrapText="1"/>
    </xf>
    <xf numFmtId="0" fontId="12" fillId="8" borderId="1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12" borderId="1" xfId="0" applyFill="1" applyBorder="1"/>
    <xf numFmtId="0" fontId="9" fillId="10" borderId="1" xfId="0" applyFont="1" applyFill="1" applyBorder="1" applyAlignment="1">
      <alignment horizontal="center" wrapText="1"/>
    </xf>
    <xf numFmtId="0" fontId="4" fillId="13" borderId="1" xfId="0" applyFont="1" applyFill="1" applyBorder="1" applyAlignment="1">
      <alignment horizontal="center"/>
    </xf>
    <xf numFmtId="0" fontId="0" fillId="12" borderId="1" xfId="0" applyFill="1" applyBorder="1" applyAlignment="1">
      <alignment wrapText="1"/>
    </xf>
    <xf numFmtId="0" fontId="4" fillId="14" borderId="1" xfId="0" applyFont="1" applyFill="1" applyBorder="1" applyAlignment="1">
      <alignment vertical="center"/>
    </xf>
    <xf numFmtId="0" fontId="4" fillId="14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vertical="center" wrapText="1"/>
    </xf>
    <xf numFmtId="0" fontId="4" fillId="17" borderId="1" xfId="0" applyFont="1" applyFill="1" applyBorder="1" applyAlignment="1">
      <alignment vertical="center" wrapText="1"/>
    </xf>
    <xf numFmtId="0" fontId="4" fillId="17" borderId="1" xfId="0" applyFont="1" applyFill="1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12" fillId="8" borderId="1" xfId="0" applyFont="1" applyFill="1" applyBorder="1" applyAlignment="1">
      <alignment horizontal="center" wrapText="1"/>
    </xf>
    <xf numFmtId="0" fontId="17" fillId="8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18" borderId="1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 wrapText="1"/>
    </xf>
    <xf numFmtId="0" fontId="12" fillId="7" borderId="3" xfId="0" applyFont="1" applyFill="1" applyBorder="1" applyAlignment="1">
      <alignment horizontal="center" wrapText="1"/>
    </xf>
    <xf numFmtId="0" fontId="0" fillId="0" borderId="6" xfId="0" applyBorder="1"/>
    <xf numFmtId="0" fontId="1" fillId="6" borderId="9" xfId="0" applyFont="1" applyFill="1" applyBorder="1" applyAlignment="1">
      <alignment horizontal="left"/>
    </xf>
    <xf numFmtId="4" fontId="4" fillId="6" borderId="10" xfId="0" applyNumberFormat="1" applyFont="1" applyFill="1" applyBorder="1"/>
    <xf numFmtId="49" fontId="1" fillId="3" borderId="9" xfId="0" applyNumberFormat="1" applyFont="1" applyFill="1" applyBorder="1" applyAlignment="1">
      <alignment wrapText="1"/>
    </xf>
    <xf numFmtId="4" fontId="1" fillId="3" borderId="10" xfId="0" applyNumberFormat="1" applyFont="1" applyFill="1" applyBorder="1" applyAlignment="1">
      <alignment wrapText="1"/>
    </xf>
    <xf numFmtId="49" fontId="0" fillId="0" borderId="9" xfId="0" applyNumberFormat="1" applyFont="1" applyFill="1" applyBorder="1" applyAlignment="1">
      <alignment wrapText="1"/>
    </xf>
    <xf numFmtId="4" fontId="0" fillId="0" borderId="10" xfId="0" applyNumberFormat="1" applyBorder="1"/>
    <xf numFmtId="49" fontId="0" fillId="7" borderId="9" xfId="0" applyNumberFormat="1" applyFill="1" applyBorder="1" applyAlignment="1">
      <alignment wrapText="1"/>
    </xf>
    <xf numFmtId="4" fontId="1" fillId="7" borderId="10" xfId="0" applyNumberFormat="1" applyFont="1" applyFill="1" applyBorder="1" applyAlignment="1">
      <alignment wrapText="1"/>
    </xf>
    <xf numFmtId="49" fontId="0" fillId="0" borderId="9" xfId="0" applyNumberFormat="1" applyFill="1" applyBorder="1" applyAlignment="1">
      <alignment wrapText="1"/>
    </xf>
    <xf numFmtId="0" fontId="4" fillId="14" borderId="9" xfId="0" applyFont="1" applyFill="1" applyBorder="1" applyAlignment="1">
      <alignment vertical="center"/>
    </xf>
    <xf numFmtId="2" fontId="4" fillId="14" borderId="10" xfId="0" applyNumberFormat="1" applyFont="1" applyFill="1" applyBorder="1" applyAlignment="1">
      <alignment vertical="center"/>
    </xf>
    <xf numFmtId="49" fontId="0" fillId="4" borderId="9" xfId="0" applyNumberFormat="1" applyFill="1" applyBorder="1" applyAlignment="1">
      <alignment wrapText="1"/>
    </xf>
    <xf numFmtId="0" fontId="17" fillId="8" borderId="9" xfId="0" applyFont="1" applyFill="1" applyBorder="1" applyAlignment="1">
      <alignment horizontal="left" wrapText="1"/>
    </xf>
    <xf numFmtId="2" fontId="17" fillId="8" borderId="10" xfId="0" applyNumberFormat="1" applyFont="1" applyFill="1" applyBorder="1" applyAlignment="1">
      <alignment horizontal="right" wrapText="1"/>
    </xf>
    <xf numFmtId="16" fontId="1" fillId="6" borderId="9" xfId="0" applyNumberFormat="1" applyFont="1" applyFill="1" applyBorder="1" applyAlignment="1">
      <alignment horizontal="left"/>
    </xf>
    <xf numFmtId="4" fontId="8" fillId="6" borderId="10" xfId="0" applyNumberFormat="1" applyFont="1" applyFill="1" applyBorder="1" applyAlignment="1">
      <alignment wrapText="1"/>
    </xf>
    <xf numFmtId="0" fontId="4" fillId="17" borderId="9" xfId="0" applyFont="1" applyFill="1" applyBorder="1" applyAlignment="1">
      <alignment horizontal="left" vertical="center" wrapText="1"/>
    </xf>
    <xf numFmtId="4" fontId="4" fillId="17" borderId="10" xfId="0" applyNumberFormat="1" applyFont="1" applyFill="1" applyBorder="1" applyAlignment="1">
      <alignment vertical="center" wrapText="1"/>
    </xf>
    <xf numFmtId="0" fontId="0" fillId="0" borderId="9" xfId="0" applyBorder="1"/>
    <xf numFmtId="0" fontId="4" fillId="18" borderId="9" xfId="0" applyFont="1" applyFill="1" applyBorder="1" applyAlignment="1">
      <alignment horizontal="left"/>
    </xf>
    <xf numFmtId="4" fontId="4" fillId="18" borderId="10" xfId="0" applyNumberFormat="1" applyFont="1" applyFill="1" applyBorder="1"/>
    <xf numFmtId="4" fontId="4" fillId="9" borderId="15" xfId="0" applyNumberFormat="1" applyFont="1" applyFill="1" applyBorder="1" applyAlignment="1">
      <alignment vertical="center"/>
    </xf>
    <xf numFmtId="0" fontId="4" fillId="13" borderId="10" xfId="0" applyFont="1" applyFill="1" applyBorder="1" applyAlignment="1">
      <alignment horizontal="center"/>
    </xf>
    <xf numFmtId="0" fontId="0" fillId="14" borderId="10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wrapText="1"/>
    </xf>
    <xf numFmtId="0" fontId="0" fillId="17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4" fontId="0" fillId="18" borderId="10" xfId="0" applyNumberFormat="1" applyFont="1" applyFill="1" applyBorder="1" applyAlignment="1">
      <alignment wrapText="1"/>
    </xf>
    <xf numFmtId="0" fontId="0" fillId="0" borderId="14" xfId="0" applyBorder="1"/>
    <xf numFmtId="0" fontId="0" fillId="0" borderId="15" xfId="0" applyBorder="1"/>
    <xf numFmtId="4" fontId="4" fillId="6" borderId="12" xfId="0" applyNumberFormat="1" applyFont="1" applyFill="1" applyBorder="1" applyAlignment="1">
      <alignment horizontal="center"/>
    </xf>
    <xf numFmtId="4" fontId="1" fillId="4" borderId="7" xfId="0" applyNumberFormat="1" applyFont="1" applyFill="1" applyBorder="1" applyAlignment="1">
      <alignment horizontal="center" wrapText="1"/>
    </xf>
    <xf numFmtId="4" fontId="4" fillId="4" borderId="11" xfId="0" applyNumberFormat="1" applyFont="1" applyFill="1" applyBorder="1" applyAlignment="1">
      <alignment horizontal="center" vertical="center"/>
    </xf>
    <xf numFmtId="3" fontId="0" fillId="3" borderId="9" xfId="0" applyNumberFormat="1" applyFont="1" applyFill="1" applyBorder="1" applyAlignment="1">
      <alignment horizontal="center" wrapText="1"/>
    </xf>
    <xf numFmtId="4" fontId="0" fillId="4" borderId="7" xfId="0" applyNumberFormat="1" applyFont="1" applyFill="1" applyBorder="1" applyAlignment="1">
      <alignment horizontal="center" wrapText="1"/>
    </xf>
    <xf numFmtId="3" fontId="0" fillId="7" borderId="9" xfId="0" applyNumberFormat="1" applyFont="1" applyFill="1" applyBorder="1" applyAlignment="1">
      <alignment horizontal="center" wrapText="1"/>
    </xf>
    <xf numFmtId="2" fontId="0" fillId="4" borderId="7" xfId="0" applyNumberFormat="1" applyFont="1" applyFill="1" applyBorder="1" applyAlignment="1">
      <alignment horizontal="center" vertical="center"/>
    </xf>
    <xf numFmtId="49" fontId="0" fillId="14" borderId="9" xfId="0" applyNumberFormat="1" applyFont="1" applyFill="1" applyBorder="1" applyAlignment="1">
      <alignment horizontal="center" vertical="center"/>
    </xf>
    <xf numFmtId="2" fontId="18" fillId="4" borderId="9" xfId="0" applyNumberFormat="1" applyFont="1" applyFill="1" applyBorder="1" applyAlignment="1">
      <alignment horizontal="center" wrapText="1"/>
    </xf>
    <xf numFmtId="1" fontId="18" fillId="8" borderId="9" xfId="0" applyNumberFormat="1" applyFont="1" applyFill="1" applyBorder="1" applyAlignment="1">
      <alignment horizontal="center" wrapText="1"/>
    </xf>
    <xf numFmtId="4" fontId="18" fillId="4" borderId="7" xfId="0" applyNumberFormat="1" applyFont="1" applyFill="1" applyBorder="1" applyAlignment="1">
      <alignment horizontal="center" wrapText="1"/>
    </xf>
    <xf numFmtId="4" fontId="0" fillId="4" borderId="7" xfId="0" applyNumberFormat="1" applyFont="1" applyFill="1" applyBorder="1" applyAlignment="1">
      <alignment horizontal="center" vertical="center" wrapText="1"/>
    </xf>
    <xf numFmtId="3" fontId="0" fillId="17" borderId="9" xfId="0" applyNumberFormat="1" applyFont="1" applyFill="1" applyBorder="1" applyAlignment="1">
      <alignment horizontal="center" vertical="center" wrapText="1"/>
    </xf>
    <xf numFmtId="4" fontId="0" fillId="4" borderId="9" xfId="0" applyNumberFormat="1" applyFont="1" applyFill="1" applyBorder="1" applyAlignment="1">
      <alignment horizontal="center"/>
    </xf>
    <xf numFmtId="0" fontId="0" fillId="14" borderId="1" xfId="0" applyFont="1" applyFill="1" applyBorder="1" applyAlignment="1">
      <alignment horizontal="center" vertical="center"/>
    </xf>
    <xf numFmtId="0" fontId="0" fillId="17" borderId="1" xfId="0" applyFont="1" applyFill="1" applyBorder="1" applyAlignment="1">
      <alignment horizontal="center" vertical="center" wrapText="1"/>
    </xf>
    <xf numFmtId="3" fontId="0" fillId="18" borderId="9" xfId="0" applyNumberFormat="1" applyFont="1" applyFill="1" applyBorder="1" applyAlignment="1">
      <alignment horizontal="center" vertical="center"/>
    </xf>
    <xf numFmtId="4" fontId="0" fillId="18" borderId="1" xfId="0" applyNumberFormat="1" applyFont="1" applyFill="1" applyBorder="1" applyAlignment="1">
      <alignment vertical="center" wrapText="1"/>
    </xf>
    <xf numFmtId="4" fontId="4" fillId="4" borderId="0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4" fontId="4" fillId="4" borderId="0" xfId="0" applyNumberFormat="1" applyFont="1" applyFill="1" applyBorder="1" applyAlignment="1">
      <alignment vertical="center"/>
    </xf>
    <xf numFmtId="0" fontId="0" fillId="4" borderId="0" xfId="0" applyFill="1" applyBorder="1"/>
    <xf numFmtId="0" fontId="0" fillId="4" borderId="0" xfId="0" applyFill="1"/>
    <xf numFmtId="2" fontId="8" fillId="6" borderId="1" xfId="0" applyNumberFormat="1" applyFont="1" applyFill="1" applyBorder="1" applyAlignment="1">
      <alignment wrapText="1"/>
    </xf>
    <xf numFmtId="0" fontId="0" fillId="0" borderId="1" xfId="0" applyFill="1" applyBorder="1"/>
    <xf numFmtId="2" fontId="0" fillId="0" borderId="1" xfId="0" applyNumberFormat="1" applyFont="1" applyBorder="1"/>
    <xf numFmtId="2" fontId="4" fillId="4" borderId="1" xfId="0" applyNumberFormat="1" applyFont="1" applyFill="1" applyBorder="1"/>
    <xf numFmtId="0" fontId="15" fillId="0" borderId="0" xfId="0" applyFont="1"/>
    <xf numFmtId="49" fontId="0" fillId="4" borderId="9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vertical="center"/>
    </xf>
    <xf numFmtId="0" fontId="4" fillId="15" borderId="19" xfId="0" applyFont="1" applyFill="1" applyBorder="1" applyAlignment="1">
      <alignment horizontal="center" vertical="center" wrapText="1"/>
    </xf>
    <xf numFmtId="0" fontId="4" fillId="17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3" fillId="11" borderId="2" xfId="0" applyFont="1" applyFill="1" applyBorder="1" applyAlignment="1">
      <alignment horizontal="left" wrapText="1"/>
    </xf>
    <xf numFmtId="0" fontId="13" fillId="11" borderId="4" xfId="0" applyFont="1" applyFill="1" applyBorder="1" applyAlignment="1">
      <alignment horizontal="left" wrapText="1"/>
    </xf>
    <xf numFmtId="0" fontId="13" fillId="11" borderId="3" xfId="0" applyFont="1" applyFill="1" applyBorder="1" applyAlignment="1">
      <alignment horizontal="left" wrapText="1"/>
    </xf>
    <xf numFmtId="0" fontId="13" fillId="11" borderId="2" xfId="0" applyFont="1" applyFill="1" applyBorder="1" applyAlignment="1">
      <alignment wrapText="1"/>
    </xf>
    <xf numFmtId="0" fontId="13" fillId="11" borderId="4" xfId="0" applyFont="1" applyFill="1" applyBorder="1" applyAlignment="1">
      <alignment wrapText="1"/>
    </xf>
    <xf numFmtId="0" fontId="13" fillId="11" borderId="3" xfId="0" applyFont="1" applyFill="1" applyBorder="1" applyAlignment="1">
      <alignment wrapText="1"/>
    </xf>
    <xf numFmtId="0" fontId="1" fillId="7" borderId="2" xfId="0" applyFont="1" applyFill="1" applyBorder="1" applyAlignment="1">
      <alignment horizontal="center" wrapText="1"/>
    </xf>
    <xf numFmtId="0" fontId="1" fillId="7" borderId="4" xfId="0" applyFont="1" applyFill="1" applyBorder="1" applyAlignment="1">
      <alignment horizontal="center" wrapText="1"/>
    </xf>
    <xf numFmtId="0" fontId="1" fillId="7" borderId="3" xfId="0" applyFont="1" applyFill="1" applyBorder="1" applyAlignment="1">
      <alignment horizontal="center" wrapText="1"/>
    </xf>
    <xf numFmtId="0" fontId="0" fillId="12" borderId="21" xfId="0" applyFill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6" fillId="14" borderId="1" xfId="0" applyFont="1" applyFill="1" applyBorder="1" applyAlignment="1">
      <alignment vertical="center" wrapText="1"/>
    </xf>
    <xf numFmtId="0" fontId="4" fillId="1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6" fillId="16" borderId="1" xfId="0" applyFont="1" applyFill="1" applyBorder="1" applyAlignment="1">
      <alignment vertical="center" wrapText="1"/>
    </xf>
    <xf numFmtId="0" fontId="4" fillId="16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9" borderId="11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  <xf numFmtId="0" fontId="4" fillId="19" borderId="16" xfId="0" applyFont="1" applyFill="1" applyBorder="1" applyAlignment="1">
      <alignment wrapText="1"/>
    </xf>
    <xf numFmtId="0" fontId="4" fillId="19" borderId="17" xfId="0" applyFont="1" applyFill="1" applyBorder="1" applyAlignment="1">
      <alignment wrapText="1"/>
    </xf>
    <xf numFmtId="0" fontId="4" fillId="19" borderId="18" xfId="0" applyFont="1" applyFill="1" applyBorder="1" applyAlignment="1">
      <alignment wrapText="1"/>
    </xf>
    <xf numFmtId="0" fontId="19" fillId="0" borderId="0" xfId="0" applyFont="1" applyAlignment="1">
      <alignment wrapText="1"/>
    </xf>
    <xf numFmtId="0" fontId="9" fillId="10" borderId="2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6094D2"/>
      <color rgb="FFFFA161"/>
      <color rgb="FFF95439"/>
      <color rgb="FFCC3300"/>
      <color rgb="FFD3E18F"/>
      <color rgb="FFFE625E"/>
      <color rgb="FF5D9CD5"/>
      <color rgb="FFE73939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F85A-7B95-4068-AB3B-4669168AEAE3}">
  <dimension ref="A1:K10"/>
  <sheetViews>
    <sheetView workbookViewId="0">
      <selection activeCell="F6" sqref="F6"/>
    </sheetView>
  </sheetViews>
  <sheetFormatPr defaultRowHeight="15" x14ac:dyDescent="0.25"/>
  <cols>
    <col min="1" max="1" width="76.85546875" customWidth="1"/>
    <col min="2" max="2" width="16.28515625" customWidth="1"/>
    <col min="3" max="3" width="23.140625" customWidth="1"/>
    <col min="4" max="5" width="19.85546875" customWidth="1"/>
    <col min="6" max="6" width="22.42578125" customWidth="1"/>
  </cols>
  <sheetData>
    <row r="1" spans="1:11" ht="57" customHeight="1" x14ac:dyDescent="0.25">
      <c r="A1" s="109" t="s">
        <v>27</v>
      </c>
      <c r="B1" s="110"/>
      <c r="C1" s="110"/>
      <c r="D1" s="110"/>
      <c r="E1" s="110"/>
      <c r="F1" s="110"/>
      <c r="G1" s="5"/>
      <c r="H1" s="5"/>
      <c r="I1" s="5"/>
      <c r="J1" s="5"/>
      <c r="K1" s="5"/>
    </row>
    <row r="2" spans="1:11" ht="15.75" x14ac:dyDescent="0.25">
      <c r="A2" s="14" t="s">
        <v>81</v>
      </c>
      <c r="B2" s="1"/>
      <c r="C2" s="1"/>
      <c r="D2" s="2"/>
      <c r="E2" s="2"/>
      <c r="F2" s="3"/>
    </row>
    <row r="5" spans="1:11" ht="61.5" customHeight="1" x14ac:dyDescent="0.25">
      <c r="A5" s="6" t="s">
        <v>39</v>
      </c>
      <c r="B5" s="25" t="s">
        <v>28</v>
      </c>
      <c r="C5" s="25" t="s">
        <v>91</v>
      </c>
      <c r="D5" s="6" t="s">
        <v>0</v>
      </c>
      <c r="E5" s="6" t="s">
        <v>1</v>
      </c>
      <c r="F5" s="25" t="s">
        <v>84</v>
      </c>
    </row>
    <row r="6" spans="1:11" ht="81.75" customHeight="1" x14ac:dyDescent="0.25">
      <c r="A6" s="100" t="s">
        <v>90</v>
      </c>
      <c r="B6" s="27"/>
      <c r="C6" s="27"/>
      <c r="D6" s="8">
        <v>920</v>
      </c>
      <c r="E6" s="101">
        <f>ROUND(C6*D6,2)</f>
        <v>0</v>
      </c>
      <c r="F6" s="9">
        <f>ROUND(E6*1.25,2)</f>
        <v>0</v>
      </c>
    </row>
    <row r="9" spans="1:11" x14ac:dyDescent="0.25">
      <c r="A9" s="111" t="s">
        <v>22</v>
      </c>
      <c r="B9" s="112"/>
      <c r="C9" s="112"/>
      <c r="D9" s="112"/>
      <c r="E9" s="112"/>
      <c r="F9" s="113"/>
    </row>
    <row r="10" spans="1:11" ht="36.75" customHeight="1" x14ac:dyDescent="0.25">
      <c r="A10" s="114" t="s">
        <v>23</v>
      </c>
      <c r="B10" s="115"/>
      <c r="C10" s="115"/>
      <c r="D10" s="115"/>
      <c r="E10" s="115"/>
      <c r="F10" s="116"/>
    </row>
  </sheetData>
  <mergeCells count="3">
    <mergeCell ref="A1:F1"/>
    <mergeCell ref="A9:F9"/>
    <mergeCell ref="A10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B5D88-46DB-4ECE-9D5B-3C21F7CEBA5F}">
  <dimension ref="A1:E13"/>
  <sheetViews>
    <sheetView workbookViewId="0">
      <selection activeCell="E5" sqref="E5:E10"/>
    </sheetView>
  </sheetViews>
  <sheetFormatPr defaultRowHeight="15" x14ac:dyDescent="0.25"/>
  <cols>
    <col min="1" max="1" width="75.7109375" customWidth="1"/>
    <col min="2" max="2" width="18.28515625" customWidth="1"/>
    <col min="3" max="3" width="17.140625" customWidth="1"/>
    <col min="4" max="4" width="20.42578125" customWidth="1"/>
    <col min="5" max="5" width="54" customWidth="1"/>
  </cols>
  <sheetData>
    <row r="1" spans="1:5" ht="75" customHeight="1" x14ac:dyDescent="0.25">
      <c r="A1" s="117" t="s">
        <v>30</v>
      </c>
      <c r="B1" s="118"/>
      <c r="C1" s="119"/>
    </row>
    <row r="2" spans="1:5" ht="15.75" x14ac:dyDescent="0.25">
      <c r="A2" s="14" t="s">
        <v>81</v>
      </c>
      <c r="B2" s="1"/>
      <c r="C2" s="2"/>
    </row>
    <row r="3" spans="1:5" ht="30" x14ac:dyDescent="0.25">
      <c r="A3" s="17" t="s">
        <v>29</v>
      </c>
    </row>
    <row r="4" spans="1:5" x14ac:dyDescent="0.25">
      <c r="A4" s="13" t="s">
        <v>24</v>
      </c>
      <c r="B4" s="10" t="s">
        <v>2</v>
      </c>
      <c r="C4" s="12" t="s">
        <v>3</v>
      </c>
      <c r="D4" s="11" t="s">
        <v>1</v>
      </c>
      <c r="E4" s="11" t="s">
        <v>85</v>
      </c>
    </row>
    <row r="5" spans="1:5" ht="30" x14ac:dyDescent="0.25">
      <c r="A5" s="30" t="s">
        <v>83</v>
      </c>
      <c r="B5" s="27"/>
      <c r="C5" s="27"/>
      <c r="D5" s="7">
        <f>ROUND(B5*C5,2)</f>
        <v>0</v>
      </c>
      <c r="E5" s="120"/>
    </row>
    <row r="6" spans="1:5" x14ac:dyDescent="0.25">
      <c r="A6" s="27" t="s">
        <v>4</v>
      </c>
      <c r="B6" s="27"/>
      <c r="C6" s="27"/>
      <c r="D6" s="7">
        <f t="shared" ref="D6:D8" si="0">ROUND(B6*C6,2)</f>
        <v>0</v>
      </c>
      <c r="E6" s="121"/>
    </row>
    <row r="7" spans="1:5" x14ac:dyDescent="0.25">
      <c r="A7" s="27" t="s">
        <v>5</v>
      </c>
      <c r="B7" s="27"/>
      <c r="C7" s="27"/>
      <c r="D7" s="7">
        <f t="shared" si="0"/>
        <v>0</v>
      </c>
      <c r="E7" s="121"/>
    </row>
    <row r="8" spans="1:5" x14ac:dyDescent="0.25">
      <c r="A8" s="27"/>
      <c r="B8" s="27"/>
      <c r="C8" s="27"/>
      <c r="D8" s="7">
        <f t="shared" si="0"/>
        <v>0</v>
      </c>
      <c r="E8" s="121"/>
    </row>
    <row r="9" spans="1:5" ht="35.25" customHeight="1" x14ac:dyDescent="0.25">
      <c r="A9" s="27"/>
      <c r="B9" s="27"/>
      <c r="C9" s="27"/>
      <c r="D9" s="7">
        <f t="shared" ref="D9" si="1">ROUND(B9*C9,2)</f>
        <v>0</v>
      </c>
      <c r="E9" s="121"/>
    </row>
    <row r="10" spans="1:5" x14ac:dyDescent="0.25">
      <c r="A10" s="4"/>
      <c r="B10" s="4"/>
      <c r="C10" s="4"/>
      <c r="D10" s="9">
        <f>SUM(D5:D9)</f>
        <v>0</v>
      </c>
      <c r="E10" s="122"/>
    </row>
    <row r="12" spans="1:5" x14ac:dyDescent="0.25">
      <c r="A12" s="111" t="s">
        <v>22</v>
      </c>
      <c r="B12" s="112"/>
      <c r="C12" s="112"/>
      <c r="D12" s="112"/>
      <c r="E12" s="113"/>
    </row>
    <row r="13" spans="1:5" ht="31.5" customHeight="1" x14ac:dyDescent="0.25">
      <c r="A13" s="114" t="s">
        <v>23</v>
      </c>
      <c r="B13" s="115"/>
      <c r="C13" s="115"/>
      <c r="D13" s="115"/>
      <c r="E13" s="116"/>
    </row>
  </sheetData>
  <mergeCells count="4">
    <mergeCell ref="A1:C1"/>
    <mergeCell ref="A12:E12"/>
    <mergeCell ref="A13:E13"/>
    <mergeCell ref="E5:E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5231F-4B85-469C-A0D8-F47BA71C3564}">
  <dimension ref="A1:G14"/>
  <sheetViews>
    <sheetView workbookViewId="0">
      <selection activeCell="G9" sqref="G9"/>
    </sheetView>
  </sheetViews>
  <sheetFormatPr defaultRowHeight="15" x14ac:dyDescent="0.25"/>
  <cols>
    <col min="1" max="1" width="61.28515625" customWidth="1"/>
    <col min="2" max="2" width="16.5703125" customWidth="1"/>
    <col min="3" max="3" width="19.5703125" customWidth="1"/>
    <col min="4" max="4" width="23" customWidth="1"/>
    <col min="5" max="5" width="18.85546875" customWidth="1"/>
    <col min="6" max="6" width="17.85546875" customWidth="1"/>
    <col min="7" max="7" width="49.42578125" customWidth="1"/>
  </cols>
  <sheetData>
    <row r="1" spans="1:7" ht="15" customHeight="1" x14ac:dyDescent="0.25">
      <c r="A1" s="123" t="s">
        <v>33</v>
      </c>
      <c r="B1" s="124"/>
      <c r="C1" s="124"/>
      <c r="D1" s="124"/>
      <c r="E1" s="124"/>
    </row>
    <row r="2" spans="1:7" ht="15.75" x14ac:dyDescent="0.25">
      <c r="A2" s="14" t="s">
        <v>81</v>
      </c>
      <c r="B2" s="1"/>
      <c r="C2" s="1"/>
      <c r="D2" s="1"/>
      <c r="E2" s="3"/>
    </row>
    <row r="4" spans="1:7" ht="60" x14ac:dyDescent="0.25">
      <c r="A4" s="31" t="s">
        <v>31</v>
      </c>
      <c r="B4" s="32" t="s">
        <v>28</v>
      </c>
      <c r="C4" s="31" t="s">
        <v>0</v>
      </c>
      <c r="D4" s="32" t="s">
        <v>86</v>
      </c>
      <c r="E4" s="31" t="s">
        <v>1</v>
      </c>
      <c r="F4" s="32" t="s">
        <v>84</v>
      </c>
      <c r="G4" s="32" t="s">
        <v>87</v>
      </c>
    </row>
    <row r="5" spans="1:7" ht="49.5" customHeight="1" x14ac:dyDescent="0.25">
      <c r="A5" s="100" t="s">
        <v>66</v>
      </c>
      <c r="B5" s="27"/>
      <c r="C5" s="8">
        <v>153</v>
      </c>
      <c r="D5" s="27"/>
      <c r="E5" s="101">
        <f>B5*D5*C5</f>
        <v>0</v>
      </c>
      <c r="F5" s="7">
        <f>ROUND(E5*1.25,2)</f>
        <v>0</v>
      </c>
      <c r="G5" s="27"/>
    </row>
    <row r="6" spans="1:7" ht="58.5" customHeight="1" x14ac:dyDescent="0.25">
      <c r="A6" s="100"/>
      <c r="B6" s="27"/>
      <c r="C6" s="8">
        <v>153</v>
      </c>
      <c r="D6" s="27"/>
      <c r="E6" s="101">
        <f>B6*D6*C6</f>
        <v>0</v>
      </c>
      <c r="F6" s="7">
        <f>ROUND(E6*1.25,2)</f>
        <v>0</v>
      </c>
      <c r="G6" s="27"/>
    </row>
    <row r="7" spans="1:7" x14ac:dyDescent="0.25">
      <c r="A7" s="100"/>
      <c r="B7" s="100"/>
      <c r="C7" s="8"/>
      <c r="D7" s="26"/>
      <c r="E7" s="9"/>
      <c r="F7" s="9">
        <f>SUM(F5:F6)</f>
        <v>0</v>
      </c>
      <c r="G7" s="4"/>
    </row>
    <row r="9" spans="1:7" ht="30" x14ac:dyDescent="0.25">
      <c r="A9" s="33" t="s">
        <v>95</v>
      </c>
      <c r="B9" s="33" t="s">
        <v>97</v>
      </c>
      <c r="C9" s="33" t="s">
        <v>32</v>
      </c>
      <c r="D9" s="33" t="s">
        <v>1</v>
      </c>
      <c r="E9" s="107" t="s">
        <v>87</v>
      </c>
    </row>
    <row r="10" spans="1:7" ht="46.5" customHeight="1" x14ac:dyDescent="0.25">
      <c r="A10" s="26" t="s">
        <v>96</v>
      </c>
      <c r="B10" s="27"/>
      <c r="C10" s="27"/>
      <c r="D10" s="7">
        <f>B10*C10</f>
        <v>0</v>
      </c>
      <c r="E10" s="27"/>
    </row>
    <row r="11" spans="1:7" ht="55.5" customHeight="1" x14ac:dyDescent="0.25">
      <c r="A11" s="26"/>
      <c r="B11" s="27"/>
      <c r="C11" s="27"/>
      <c r="D11" s="7">
        <f t="shared" ref="D11:D13" si="0">B11*C11</f>
        <v>0</v>
      </c>
      <c r="E11" s="27"/>
    </row>
    <row r="12" spans="1:7" x14ac:dyDescent="0.25">
      <c r="A12" s="26"/>
      <c r="B12" s="27"/>
      <c r="C12" s="27"/>
      <c r="D12" s="7">
        <f t="shared" si="0"/>
        <v>0</v>
      </c>
      <c r="E12" s="27"/>
    </row>
    <row r="13" spans="1:7" x14ac:dyDescent="0.25">
      <c r="A13" s="26"/>
      <c r="B13" s="27"/>
      <c r="C13" s="27"/>
      <c r="D13" s="7">
        <f t="shared" si="0"/>
        <v>0</v>
      </c>
      <c r="E13" s="27"/>
    </row>
    <row r="14" spans="1:7" x14ac:dyDescent="0.25">
      <c r="A14" s="125"/>
      <c r="B14" s="126"/>
      <c r="C14" s="126"/>
      <c r="D14" s="9">
        <f>SUM(D10:D13)</f>
        <v>0</v>
      </c>
    </row>
  </sheetData>
  <mergeCells count="2">
    <mergeCell ref="A1:E1"/>
    <mergeCell ref="A14:C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11BB7-83C0-4C3C-B803-C5815A35A5FA}">
  <dimension ref="A1:E12"/>
  <sheetViews>
    <sheetView workbookViewId="0">
      <selection activeCell="B7" sqref="B7"/>
    </sheetView>
  </sheetViews>
  <sheetFormatPr defaultRowHeight="15" x14ac:dyDescent="0.25"/>
  <cols>
    <col min="1" max="1" width="47.42578125" customWidth="1"/>
    <col min="2" max="2" width="19" customWidth="1"/>
    <col min="3" max="3" width="17.42578125" customWidth="1"/>
    <col min="4" max="4" width="17" customWidth="1"/>
    <col min="5" max="5" width="53.85546875" customWidth="1"/>
  </cols>
  <sheetData>
    <row r="1" spans="1:5" ht="47.25" customHeight="1" x14ac:dyDescent="0.25">
      <c r="A1" s="127" t="s">
        <v>92</v>
      </c>
      <c r="B1" s="128"/>
      <c r="C1" s="128"/>
      <c r="D1" s="128"/>
    </row>
    <row r="2" spans="1:5" ht="15.75" x14ac:dyDescent="0.25">
      <c r="A2" s="14" t="s">
        <v>81</v>
      </c>
      <c r="B2" s="1"/>
      <c r="C2" s="1"/>
      <c r="D2" s="3"/>
    </row>
    <row r="4" spans="1:5" ht="45" x14ac:dyDescent="0.25">
      <c r="A4" s="33" t="s">
        <v>95</v>
      </c>
      <c r="B4" s="33" t="s">
        <v>98</v>
      </c>
      <c r="C4" s="33" t="s">
        <v>32</v>
      </c>
      <c r="D4" s="33" t="s">
        <v>1</v>
      </c>
      <c r="E4" s="107" t="s">
        <v>87</v>
      </c>
    </row>
    <row r="5" spans="1:5" ht="25.5" customHeight="1" x14ac:dyDescent="0.25">
      <c r="A5" s="26" t="s">
        <v>96</v>
      </c>
      <c r="B5" s="27"/>
      <c r="C5" s="27"/>
      <c r="D5" s="7">
        <f>B5*C5</f>
        <v>0</v>
      </c>
      <c r="E5" s="27"/>
    </row>
    <row r="6" spans="1:5" ht="55.5" customHeight="1" x14ac:dyDescent="0.25">
      <c r="A6" s="26"/>
      <c r="B6" s="27"/>
      <c r="C6" s="27"/>
      <c r="D6" s="7">
        <f t="shared" ref="D6:D8" si="0">B6*C6</f>
        <v>0</v>
      </c>
      <c r="E6" s="27"/>
    </row>
    <row r="7" spans="1:5" x14ac:dyDescent="0.25">
      <c r="A7" s="26"/>
      <c r="B7" s="27"/>
      <c r="C7" s="27"/>
      <c r="D7" s="7">
        <f t="shared" si="0"/>
        <v>0</v>
      </c>
      <c r="E7" s="27"/>
    </row>
    <row r="8" spans="1:5" x14ac:dyDescent="0.25">
      <c r="A8" s="26"/>
      <c r="B8" s="27"/>
      <c r="C8" s="27"/>
      <c r="D8" s="7">
        <f t="shared" si="0"/>
        <v>0</v>
      </c>
      <c r="E8" s="27"/>
    </row>
    <row r="9" spans="1:5" x14ac:dyDescent="0.25">
      <c r="A9" s="125"/>
      <c r="B9" s="126"/>
      <c r="C9" s="126"/>
      <c r="D9" s="9">
        <f>SUM(D5:D8)</f>
        <v>0</v>
      </c>
    </row>
    <row r="11" spans="1:5" x14ac:dyDescent="0.25">
      <c r="A11" s="111" t="s">
        <v>22</v>
      </c>
      <c r="B11" s="112"/>
      <c r="C11" s="112"/>
      <c r="D11" s="113"/>
    </row>
    <row r="12" spans="1:5" ht="29.25" customHeight="1" x14ac:dyDescent="0.25">
      <c r="A12" s="114" t="s">
        <v>23</v>
      </c>
      <c r="B12" s="115"/>
      <c r="C12" s="115"/>
      <c r="D12" s="116"/>
    </row>
  </sheetData>
  <mergeCells count="4">
    <mergeCell ref="A1:D1"/>
    <mergeCell ref="A11:D11"/>
    <mergeCell ref="A12:D12"/>
    <mergeCell ref="A9: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47EAB-7ECF-4A24-A05B-654856B80ED8}">
  <dimension ref="A1:M6"/>
  <sheetViews>
    <sheetView workbookViewId="0">
      <selection activeCell="C18" sqref="C18"/>
    </sheetView>
  </sheetViews>
  <sheetFormatPr defaultRowHeight="15" x14ac:dyDescent="0.25"/>
  <cols>
    <col min="1" max="1" width="60" customWidth="1"/>
    <col min="2" max="2" width="17.140625" customWidth="1"/>
    <col min="3" max="3" width="51.42578125" customWidth="1"/>
    <col min="4" max="4" width="10" customWidth="1"/>
    <col min="12" max="14" width="0" hidden="1" customWidth="1"/>
  </cols>
  <sheetData>
    <row r="1" spans="1:13" x14ac:dyDescent="0.25">
      <c r="A1" s="103" t="s">
        <v>82</v>
      </c>
    </row>
    <row r="2" spans="1:13" ht="15.75" x14ac:dyDescent="0.25">
      <c r="A2" s="14" t="s">
        <v>88</v>
      </c>
    </row>
    <row r="3" spans="1:13" ht="46.5" customHeight="1" x14ac:dyDescent="0.25">
      <c r="A3" s="34" t="s">
        <v>34</v>
      </c>
      <c r="B3" s="35" t="s">
        <v>60</v>
      </c>
      <c r="C3" s="108" t="s">
        <v>89</v>
      </c>
    </row>
    <row r="4" spans="1:13" ht="72.75" customHeight="1" x14ac:dyDescent="0.25">
      <c r="A4" s="26" t="s">
        <v>67</v>
      </c>
      <c r="B4" s="102">
        <f>ROUND('Дейност 1'!E6+'Поддейност 2.1'!D10+'Поддейност 2.2'!E7*0.2,2)</f>
        <v>0</v>
      </c>
      <c r="C4" s="27"/>
      <c r="M4" t="s">
        <v>35</v>
      </c>
    </row>
    <row r="5" spans="1:13" x14ac:dyDescent="0.25">
      <c r="A5" s="37"/>
      <c r="B5" s="36"/>
    </row>
    <row r="6" spans="1:13" x14ac:dyDescent="0.25">
      <c r="M6" t="s">
        <v>38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topLeftCell="A19" workbookViewId="0">
      <selection activeCell="G29" sqref="G29"/>
    </sheetView>
  </sheetViews>
  <sheetFormatPr defaultRowHeight="15" x14ac:dyDescent="0.25"/>
  <cols>
    <col min="1" max="1" width="9.140625" customWidth="1"/>
    <col min="2" max="2" width="63.140625" customWidth="1"/>
    <col min="3" max="3" width="24" customWidth="1"/>
    <col min="4" max="4" width="25.42578125" customWidth="1"/>
    <col min="5" max="5" width="30.7109375" customWidth="1"/>
    <col min="6" max="6" width="18" customWidth="1"/>
    <col min="7" max="7" width="29.85546875" customWidth="1"/>
    <col min="8" max="8" width="24.28515625" customWidth="1"/>
  </cols>
  <sheetData>
    <row r="1" spans="1:6" ht="36" customHeight="1" x14ac:dyDescent="0.25">
      <c r="A1" s="132" t="s">
        <v>43</v>
      </c>
      <c r="B1" s="133"/>
      <c r="C1" s="45"/>
      <c r="D1" s="136" t="s">
        <v>52</v>
      </c>
      <c r="E1" s="137"/>
      <c r="F1" s="138"/>
    </row>
    <row r="2" spans="1:6" ht="15" customHeight="1" x14ac:dyDescent="0.25">
      <c r="A2" s="46" t="s">
        <v>6</v>
      </c>
      <c r="B2" s="15" t="s">
        <v>7</v>
      </c>
      <c r="C2" s="47">
        <f>C3+C6+C9</f>
        <v>0</v>
      </c>
      <c r="D2" s="76" t="s">
        <v>53</v>
      </c>
      <c r="E2" s="29" t="s">
        <v>25</v>
      </c>
      <c r="F2" s="68" t="s">
        <v>26</v>
      </c>
    </row>
    <row r="3" spans="1:6" ht="21" customHeight="1" x14ac:dyDescent="0.25">
      <c r="A3" s="48" t="s">
        <v>8</v>
      </c>
      <c r="B3" s="16" t="s">
        <v>42</v>
      </c>
      <c r="C3" s="49">
        <f>SUM(C4:C5)</f>
        <v>0</v>
      </c>
      <c r="D3" s="77"/>
      <c r="E3" s="4"/>
      <c r="F3" s="21"/>
    </row>
    <row r="4" spans="1:6" ht="30" x14ac:dyDescent="0.25">
      <c r="A4" s="50" t="s">
        <v>13</v>
      </c>
      <c r="B4" s="18" t="s">
        <v>68</v>
      </c>
      <c r="C4" s="51">
        <f>ROUND('Дейност 1'!F6*31%,2)</f>
        <v>0</v>
      </c>
      <c r="D4" s="79">
        <v>10</v>
      </c>
      <c r="E4" s="43" t="s">
        <v>55</v>
      </c>
      <c r="F4" s="22" t="s">
        <v>51</v>
      </c>
    </row>
    <row r="5" spans="1:6" ht="30" x14ac:dyDescent="0.25">
      <c r="A5" s="50" t="s">
        <v>14</v>
      </c>
      <c r="B5" s="18" t="s">
        <v>69</v>
      </c>
      <c r="C5" s="51">
        <f>ROUND('Дейност 1'!F6*69%,2)</f>
        <v>0</v>
      </c>
      <c r="D5" s="79">
        <v>10</v>
      </c>
      <c r="E5" s="43" t="s">
        <v>55</v>
      </c>
      <c r="F5" s="22" t="s">
        <v>51</v>
      </c>
    </row>
    <row r="6" spans="1:6" ht="30" x14ac:dyDescent="0.25">
      <c r="A6" s="52" t="s">
        <v>9</v>
      </c>
      <c r="B6" s="17" t="s">
        <v>40</v>
      </c>
      <c r="C6" s="53">
        <f>SUM(C7:C8)</f>
        <v>0</v>
      </c>
      <c r="D6" s="80"/>
      <c r="E6" s="4"/>
      <c r="F6" s="21"/>
    </row>
    <row r="7" spans="1:6" x14ac:dyDescent="0.25">
      <c r="A7" s="54" t="s">
        <v>15</v>
      </c>
      <c r="B7" s="19" t="s">
        <v>70</v>
      </c>
      <c r="C7" s="51">
        <f>ROUND('Поддейност 2.1'!D10*16.65%,2)</f>
        <v>0</v>
      </c>
      <c r="D7" s="81">
        <v>10</v>
      </c>
      <c r="E7" s="44" t="s">
        <v>56</v>
      </c>
      <c r="F7" s="23" t="s">
        <v>35</v>
      </c>
    </row>
    <row r="8" spans="1:6" x14ac:dyDescent="0.25">
      <c r="A8" s="54" t="s">
        <v>16</v>
      </c>
      <c r="B8" s="19" t="s">
        <v>71</v>
      </c>
      <c r="C8" s="51">
        <f>ROUND('Поддейност 2.1'!D10*83.35%,2)</f>
        <v>0</v>
      </c>
      <c r="D8" s="81">
        <v>10</v>
      </c>
      <c r="E8" s="44" t="s">
        <v>56</v>
      </c>
      <c r="F8" s="23" t="s">
        <v>35</v>
      </c>
    </row>
    <row r="9" spans="1:6" x14ac:dyDescent="0.25">
      <c r="A9" s="55" t="s">
        <v>10</v>
      </c>
      <c r="B9" s="31" t="s">
        <v>41</v>
      </c>
      <c r="C9" s="56">
        <f>SUM(C10:C11)</f>
        <v>0</v>
      </c>
      <c r="D9" s="82"/>
      <c r="E9" s="4"/>
      <c r="F9" s="21"/>
    </row>
    <row r="10" spans="1:6" x14ac:dyDescent="0.25">
      <c r="A10" s="54" t="s">
        <v>17</v>
      </c>
      <c r="B10" s="19" t="s">
        <v>72</v>
      </c>
      <c r="C10" s="51">
        <f>ROUND('Поддейност 2.2'!F7*16.65%,2)</f>
        <v>0</v>
      </c>
      <c r="D10" s="83" t="s">
        <v>54</v>
      </c>
      <c r="E10" s="90" t="s">
        <v>56</v>
      </c>
      <c r="F10" s="69" t="s">
        <v>36</v>
      </c>
    </row>
    <row r="11" spans="1:6" ht="30" x14ac:dyDescent="0.25">
      <c r="A11" s="54" t="s">
        <v>18</v>
      </c>
      <c r="B11" s="19" t="s">
        <v>73</v>
      </c>
      <c r="C11" s="51">
        <f>ROUND('Поддейност 2.2'!F7*83.35%,2)</f>
        <v>0</v>
      </c>
      <c r="D11" s="83" t="s">
        <v>54</v>
      </c>
      <c r="E11" s="90" t="s">
        <v>56</v>
      </c>
      <c r="F11" s="69" t="s">
        <v>36</v>
      </c>
    </row>
    <row r="12" spans="1:6" x14ac:dyDescent="0.25">
      <c r="A12" s="15" t="s">
        <v>11</v>
      </c>
      <c r="B12" s="15" t="s">
        <v>64</v>
      </c>
      <c r="C12" s="99">
        <f>C13</f>
        <v>0</v>
      </c>
      <c r="D12" s="104"/>
      <c r="E12" s="105"/>
      <c r="F12" s="106"/>
    </row>
    <row r="13" spans="1:6" x14ac:dyDescent="0.25">
      <c r="A13" s="58" t="s">
        <v>44</v>
      </c>
      <c r="B13" s="39" t="s">
        <v>74</v>
      </c>
      <c r="C13" s="59">
        <f>SUM(C14:C15)</f>
        <v>0</v>
      </c>
      <c r="D13" s="84"/>
      <c r="E13" s="40"/>
      <c r="F13" s="70"/>
    </row>
    <row r="14" spans="1:6" ht="30" x14ac:dyDescent="0.25">
      <c r="A14" s="57" t="s">
        <v>19</v>
      </c>
      <c r="B14" s="19" t="s">
        <v>99</v>
      </c>
      <c r="C14" s="51">
        <f>ROUND(('Поддейност 2.3'!D9*31%)+('Поддейност 2.2'!D14*16.65%),2)</f>
        <v>0</v>
      </c>
      <c r="D14" s="85">
        <v>10</v>
      </c>
      <c r="E14" s="38" t="s">
        <v>57</v>
      </c>
      <c r="F14" s="24" t="s">
        <v>37</v>
      </c>
    </row>
    <row r="15" spans="1:6" ht="30" x14ac:dyDescent="0.25">
      <c r="A15" s="57" t="s">
        <v>20</v>
      </c>
      <c r="B15" s="19" t="s">
        <v>100</v>
      </c>
      <c r="C15" s="51">
        <f>ROUND(('Поддейност 2.3'!D9*69%)+('Поддейност 2.2'!D14*83.35%),2)</f>
        <v>0</v>
      </c>
      <c r="D15" s="85">
        <v>10</v>
      </c>
      <c r="E15" s="38" t="s">
        <v>57</v>
      </c>
      <c r="F15" s="24" t="s">
        <v>37</v>
      </c>
    </row>
    <row r="16" spans="1:6" x14ac:dyDescent="0.25">
      <c r="A16" s="60" t="s">
        <v>65</v>
      </c>
      <c r="B16" s="15" t="s">
        <v>12</v>
      </c>
      <c r="C16" s="61">
        <f>C17+C20</f>
        <v>0</v>
      </c>
      <c r="D16" s="86"/>
      <c r="E16" s="4"/>
      <c r="F16" s="4"/>
    </row>
    <row r="17" spans="1:6" ht="30" x14ac:dyDescent="0.25">
      <c r="A17" s="62">
        <v>5</v>
      </c>
      <c r="B17" s="34" t="s">
        <v>49</v>
      </c>
      <c r="C17" s="63">
        <f>SUM(C18:C19)</f>
        <v>0</v>
      </c>
      <c r="D17" s="87"/>
      <c r="E17" s="4"/>
      <c r="F17" s="4"/>
    </row>
    <row r="18" spans="1:6" ht="30" x14ac:dyDescent="0.25">
      <c r="A18" s="64" t="s">
        <v>45</v>
      </c>
      <c r="B18" s="19" t="s">
        <v>75</v>
      </c>
      <c r="C18" s="51">
        <f>ROUND('Преки разходи за персонал'!B4*31%,2)</f>
        <v>0</v>
      </c>
      <c r="D18" s="88">
        <v>10</v>
      </c>
      <c r="E18" s="91" t="s">
        <v>58</v>
      </c>
      <c r="F18" s="71" t="s">
        <v>37</v>
      </c>
    </row>
    <row r="19" spans="1:6" ht="30" x14ac:dyDescent="0.25">
      <c r="A19" s="64" t="s">
        <v>46</v>
      </c>
      <c r="B19" s="19" t="s">
        <v>76</v>
      </c>
      <c r="C19" s="51">
        <f>ROUND('Преки разходи за персонал'!B4*69%,2)</f>
        <v>0</v>
      </c>
      <c r="D19" s="88">
        <v>10</v>
      </c>
      <c r="E19" s="91" t="s">
        <v>58</v>
      </c>
      <c r="F19" s="71" t="s">
        <v>37</v>
      </c>
    </row>
    <row r="20" spans="1:6" ht="39" customHeight="1" x14ac:dyDescent="0.25">
      <c r="A20" s="65">
        <v>6</v>
      </c>
      <c r="B20" s="42" t="s">
        <v>77</v>
      </c>
      <c r="C20" s="66">
        <f>SUM(C21:C22)</f>
        <v>0</v>
      </c>
      <c r="D20" s="89"/>
      <c r="E20" s="41"/>
      <c r="F20" s="72"/>
    </row>
    <row r="21" spans="1:6" ht="46.5" customHeight="1" x14ac:dyDescent="0.25">
      <c r="A21" s="64" t="s">
        <v>47</v>
      </c>
      <c r="B21" s="19" t="s">
        <v>78</v>
      </c>
      <c r="C21" s="51">
        <f>ROUND(C4+C7+C10+C14*15%,2)</f>
        <v>0</v>
      </c>
      <c r="D21" s="92">
        <v>10</v>
      </c>
      <c r="E21" s="93" t="s">
        <v>59</v>
      </c>
      <c r="F21" s="73" t="s">
        <v>51</v>
      </c>
    </row>
    <row r="22" spans="1:6" ht="51" customHeight="1" x14ac:dyDescent="0.25">
      <c r="A22" s="64" t="s">
        <v>48</v>
      </c>
      <c r="B22" s="19" t="s">
        <v>79</v>
      </c>
      <c r="C22" s="51">
        <f>ROUND(C5+C8+C11+C15*15%,2)</f>
        <v>0</v>
      </c>
      <c r="D22" s="92">
        <v>10</v>
      </c>
      <c r="E22" s="93" t="s">
        <v>59</v>
      </c>
      <c r="F22" s="73" t="s">
        <v>51</v>
      </c>
    </row>
    <row r="23" spans="1:6" ht="51.75" customHeight="1" thickBot="1" x14ac:dyDescent="0.3">
      <c r="A23" s="134" t="s">
        <v>21</v>
      </c>
      <c r="B23" s="135"/>
      <c r="C23" s="67">
        <f>ROUND(C2+C12+C16,2)</f>
        <v>0</v>
      </c>
      <c r="D23" s="78"/>
      <c r="E23" s="74"/>
      <c r="F23" s="75"/>
    </row>
    <row r="24" spans="1:6" s="98" customFormat="1" ht="22.5" customHeight="1" x14ac:dyDescent="0.25">
      <c r="A24" s="95"/>
      <c r="B24" s="95"/>
      <c r="C24" s="96"/>
      <c r="D24" s="94"/>
      <c r="E24" s="97"/>
      <c r="F24" s="97"/>
    </row>
    <row r="25" spans="1:6" s="98" customFormat="1" ht="50.25" customHeight="1" x14ac:dyDescent="0.25">
      <c r="A25" s="139" t="s">
        <v>80</v>
      </c>
      <c r="B25" s="139"/>
      <c r="C25" s="139"/>
      <c r="D25" s="139"/>
      <c r="E25" s="139"/>
      <c r="F25" s="139"/>
    </row>
    <row r="26" spans="1:6" ht="36.75" customHeight="1" x14ac:dyDescent="0.25"/>
    <row r="27" spans="1:6" ht="33" customHeight="1" x14ac:dyDescent="0.25">
      <c r="B27" s="140" t="s">
        <v>61</v>
      </c>
      <c r="C27" s="141"/>
      <c r="D27" s="142"/>
      <c r="E27" s="28" t="s">
        <v>62</v>
      </c>
      <c r="F27" s="28" t="s">
        <v>63</v>
      </c>
    </row>
    <row r="28" spans="1:6" ht="40.5" customHeight="1" x14ac:dyDescent="0.25">
      <c r="B28" s="129" t="s">
        <v>94</v>
      </c>
      <c r="C28" s="130"/>
      <c r="D28" s="131"/>
      <c r="E28" s="20">
        <f>ROUND(C3+C6+C9+C13*0.2,2)</f>
        <v>0</v>
      </c>
      <c r="F28" s="20">
        <f>C17</f>
        <v>0</v>
      </c>
    </row>
    <row r="29" spans="1:6" ht="39.75" customHeight="1" x14ac:dyDescent="0.25">
      <c r="B29" s="129" t="s">
        <v>93</v>
      </c>
      <c r="C29" s="130"/>
      <c r="D29" s="131"/>
      <c r="E29" s="20">
        <f>ROUND(C3+C6+C9+C13+C17*0.15,2)</f>
        <v>0</v>
      </c>
      <c r="F29" s="20">
        <f>C20</f>
        <v>0</v>
      </c>
    </row>
    <row r="30" spans="1:6" ht="44.25" customHeight="1" x14ac:dyDescent="0.25">
      <c r="B30" s="129" t="s">
        <v>50</v>
      </c>
      <c r="C30" s="130"/>
      <c r="D30" s="131"/>
      <c r="E30" s="20">
        <f>63283595</f>
        <v>63283595</v>
      </c>
      <c r="F30" s="20">
        <f>C4+C7+C10+C14+C18+C21</f>
        <v>0</v>
      </c>
    </row>
    <row r="33" ht="48" customHeight="1" x14ac:dyDescent="0.25"/>
  </sheetData>
  <mergeCells count="8">
    <mergeCell ref="B30:D30"/>
    <mergeCell ref="A1:B1"/>
    <mergeCell ref="A23:B23"/>
    <mergeCell ref="D1:F1"/>
    <mergeCell ref="A25:F25"/>
    <mergeCell ref="B27:D27"/>
    <mergeCell ref="B28:D28"/>
    <mergeCell ref="B29:D29"/>
  </mergeCells>
  <phoneticPr fontId="14" type="noConversion"/>
  <conditionalFormatting sqref="F28">
    <cfRule type="cellIs" dxfId="2" priority="3" operator="greaterThan">
      <formula>$G$32</formula>
    </cfRule>
  </conditionalFormatting>
  <conditionalFormatting sqref="F29">
    <cfRule type="cellIs" dxfId="1" priority="2" operator="greaterThan">
      <formula>$G$32</formula>
    </cfRule>
  </conditionalFormatting>
  <conditionalFormatting sqref="F30">
    <cfRule type="cellIs" dxfId="0" priority="1" operator="greaterThan">
      <formula>$G$32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Дейност 1</vt:lpstr>
      <vt:lpstr>Поддейност 2.1</vt:lpstr>
      <vt:lpstr>Поддейност 2.2</vt:lpstr>
      <vt:lpstr>Поддейност 2.3</vt:lpstr>
      <vt:lpstr>Преки разходи за персонал</vt:lpstr>
      <vt:lpstr>Бюджет ИСУН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Nely Georgieva</dc:creator>
  <cp:lastModifiedBy>Nely Georgieva</cp:lastModifiedBy>
  <dcterms:created xsi:type="dcterms:W3CDTF">2015-06-05T18:17:20Z</dcterms:created>
  <dcterms:modified xsi:type="dcterms:W3CDTF">2024-05-07T10:55:03Z</dcterms:modified>
</cp:coreProperties>
</file>